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erver2\data\Global Documents\Carmen 09.08.2017\Documents\Commission Meetings\TRIM\"/>
    </mc:Choice>
  </mc:AlternateContent>
  <xr:revisionPtr revIDLastSave="0" documentId="8_{D9DC088A-DC13-4B47-B854-E0449EBBC554}" xr6:coauthVersionLast="47" xr6:coauthVersionMax="47" xr10:uidLastSave="{00000000-0000-0000-0000-000000000000}"/>
  <bookViews>
    <workbookView xWindow="-120" yWindow="-120" windowWidth="24240" windowHeight="13140" activeTab="1" xr2:uid="{00000000-000D-0000-FFFF-FFFF00000000}"/>
  </bookViews>
  <sheets>
    <sheet name="Summary" sheetId="1" r:id="rId1"/>
    <sheet name="Budget Summary" sheetId="32" r:id="rId2"/>
    <sheet name="GF Revenue" sheetId="2" r:id="rId3"/>
    <sheet name="Administration" sheetId="4" r:id="rId4"/>
    <sheet name="Police Dept." sheetId="5" r:id="rId5"/>
    <sheet name="Physical  Environment" sheetId="6" r:id="rId6"/>
    <sheet name="Recreation" sheetId="7" r:id="rId7"/>
    <sheet name="Cemetery" sheetId="8" r:id="rId8"/>
    <sheet name="GF Contigency" sheetId="9" r:id="rId9"/>
    <sheet name="GF Capital 5 Year Plan" sheetId="33" r:id="rId10"/>
    <sheet name="GF Grants" sheetId="39" r:id="rId11"/>
    <sheet name="Enterprise Fund Revenue" sheetId="10" r:id="rId12"/>
    <sheet name="Water" sheetId="24" r:id="rId13"/>
    <sheet name="Sanitation" sheetId="12" r:id="rId14"/>
    <sheet name="Sewer" sheetId="13" r:id="rId15"/>
    <sheet name="EF Capital Impprovement Plan" sheetId="29" r:id="rId16"/>
    <sheet name="Expenditures " sheetId="11" r:id="rId17"/>
    <sheet name="EF Grants" sheetId="40" r:id="rId18"/>
    <sheet name="CRA" sheetId="31" r:id="rId19"/>
    <sheet name="CD's" sheetId="30" r:id="rId20"/>
  </sheets>
  <definedNames>
    <definedName name="_xlnm._FilterDatabase" localSheetId="12" hidden="1">Water!$A$1:$D$16</definedName>
    <definedName name="_xlnm.Print_Area" localSheetId="3">Administration!$A$1:$F$53</definedName>
    <definedName name="_xlnm.Print_Area" localSheetId="11">'Enterprise Fund Revenue'!$A$1:$F$24</definedName>
    <definedName name="_xlnm.Print_Area" localSheetId="16">'Expenditures '!$A$1:$E$8</definedName>
    <definedName name="_xlnm.Print_Area" localSheetId="5">'Physical  Environment'!$A$1:$G$54</definedName>
    <definedName name="_xlnm.Print_Area" localSheetId="13">Sanitation!$A$1:$F$40</definedName>
    <definedName name="_xlnm.Print_Area" localSheetId="14">Sewer!$A$1:$E$63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32" l="1"/>
  <c r="E27" i="1"/>
  <c r="C15" i="40" l="1"/>
  <c r="C7" i="40"/>
  <c r="C13" i="39"/>
  <c r="C6" i="39"/>
  <c r="E32" i="32"/>
  <c r="F32" i="32" s="1"/>
  <c r="E15" i="32"/>
  <c r="F15" i="32" s="1"/>
  <c r="E16" i="1"/>
  <c r="C9" i="1"/>
  <c r="E39" i="13" l="1"/>
  <c r="C5" i="11"/>
  <c r="E5" i="11"/>
  <c r="E18" i="29"/>
  <c r="F24" i="33"/>
  <c r="D42" i="31" l="1"/>
  <c r="D44" i="31" s="1"/>
  <c r="C42" i="31"/>
  <c r="C44" i="31" s="1"/>
  <c r="F34" i="32" l="1"/>
  <c r="F35" i="32"/>
  <c r="E31" i="32"/>
  <c r="E17" i="32"/>
  <c r="E14" i="32"/>
  <c r="E12" i="32"/>
  <c r="E10" i="32"/>
  <c r="D29" i="32"/>
  <c r="D17" i="32"/>
  <c r="D16" i="32"/>
  <c r="D13" i="32"/>
  <c r="D12" i="32"/>
  <c r="D11" i="32"/>
  <c r="D10" i="32"/>
  <c r="D9" i="32"/>
  <c r="E7" i="1"/>
  <c r="D7" i="31" l="1"/>
  <c r="D11" i="31" s="1"/>
  <c r="D45" i="31" s="1"/>
  <c r="E34" i="2" l="1"/>
  <c r="E25" i="1" s="1"/>
  <c r="E14" i="7"/>
  <c r="D28" i="32" l="1"/>
  <c r="E6" i="1"/>
  <c r="E22" i="10"/>
  <c r="E26" i="1" s="1"/>
  <c r="E26" i="6" l="1"/>
  <c r="E26" i="5"/>
  <c r="E5" i="1" l="1"/>
  <c r="D27" i="32"/>
  <c r="D26" i="32"/>
  <c r="E4" i="1"/>
  <c r="E31" i="4"/>
  <c r="E18" i="9"/>
  <c r="E8" i="1" s="1"/>
  <c r="D25" i="32" l="1"/>
  <c r="E3" i="1"/>
  <c r="D26" i="5"/>
  <c r="E15" i="1" l="1"/>
  <c r="F18" i="29" l="1"/>
  <c r="D18" i="29"/>
  <c r="C18" i="29"/>
  <c r="B18" i="29"/>
  <c r="E24" i="12" l="1"/>
  <c r="E30" i="32" l="1"/>
  <c r="E33" i="32" s="1"/>
  <c r="E14" i="1"/>
  <c r="E36" i="24"/>
  <c r="E13" i="1" s="1"/>
  <c r="E17" i="1" l="1"/>
  <c r="E7" i="8"/>
  <c r="F20" i="32" l="1"/>
  <c r="F16" i="32"/>
  <c r="F9" i="32"/>
  <c r="F11" i="32"/>
  <c r="F31" i="32" l="1"/>
  <c r="F19" i="32" l="1"/>
  <c r="F17" i="32"/>
  <c r="F14" i="32"/>
  <c r="F13" i="32"/>
  <c r="F12" i="32"/>
  <c r="F10" i="32"/>
  <c r="E18" i="32"/>
  <c r="E22" i="32" s="1"/>
  <c r="D18" i="32"/>
  <c r="F18" i="32" l="1"/>
  <c r="D22" i="32"/>
  <c r="F22" i="32" s="1"/>
  <c r="E24" i="33" l="1"/>
  <c r="D24" i="33"/>
  <c r="C24" i="33"/>
  <c r="B24" i="33"/>
  <c r="E9" i="1" l="1"/>
  <c r="E18" i="1" s="1"/>
  <c r="E21" i="1" s="1"/>
  <c r="D34" i="2" l="1"/>
  <c r="D25" i="1" s="1"/>
  <c r="D5" i="11"/>
  <c r="D16" i="1" l="1"/>
  <c r="C27" i="1" l="1"/>
  <c r="C7" i="31" l="1"/>
  <c r="C11" i="31" s="1"/>
  <c r="C45" i="31" s="1"/>
  <c r="D10" i="30" l="1"/>
  <c r="D26" i="6" l="1"/>
  <c r="D31" i="4"/>
  <c r="D24" i="12"/>
  <c r="D14" i="1" s="1"/>
  <c r="D36" i="24"/>
  <c r="D39" i="13"/>
  <c r="D15" i="1" s="1"/>
  <c r="F26" i="32" l="1"/>
  <c r="D4" i="1"/>
  <c r="F27" i="32"/>
  <c r="D5" i="1"/>
  <c r="D3" i="1"/>
  <c r="D13" i="1"/>
  <c r="D17" i="1" s="1"/>
  <c r="D22" i="10"/>
  <c r="D26" i="1" s="1"/>
  <c r="D27" i="1" s="1"/>
  <c r="C17" i="1"/>
  <c r="E37" i="32" l="1"/>
  <c r="F30" i="32"/>
  <c r="F25" i="32"/>
  <c r="C18" i="9"/>
  <c r="D18" i="9"/>
  <c r="D8" i="1" s="1"/>
  <c r="D7" i="8"/>
  <c r="C14" i="7"/>
  <c r="F29" i="32" l="1"/>
  <c r="D7" i="1"/>
  <c r="C39" i="13"/>
  <c r="C24" i="12" l="1"/>
  <c r="C36" i="24" l="1"/>
  <c r="C22" i="10" l="1"/>
  <c r="C7" i="8" l="1"/>
  <c r="D14" i="7" l="1"/>
  <c r="D6" i="1" l="1"/>
  <c r="D9" i="1" s="1"/>
  <c r="D18" i="1" s="1"/>
  <c r="D21" i="1" s="1"/>
  <c r="C26" i="6"/>
  <c r="F28" i="32" l="1"/>
  <c r="D37" i="32"/>
  <c r="F37" i="32" s="1"/>
  <c r="C31" i="4"/>
  <c r="F33" i="32" l="1"/>
  <c r="C26" i="5" l="1"/>
  <c r="C34" i="2" l="1"/>
</calcChain>
</file>

<file path=xl/sharedStrings.xml><?xml version="1.0" encoding="utf-8"?>
<sst xmlns="http://schemas.openxmlformats.org/spreadsheetml/2006/main" count="773" uniqueCount="586">
  <si>
    <t>Expense:</t>
  </si>
  <si>
    <t>Administration</t>
  </si>
  <si>
    <t>Recreation</t>
  </si>
  <si>
    <t>Total Expense:</t>
  </si>
  <si>
    <t>Revenue:</t>
  </si>
  <si>
    <t>Contingency</t>
  </si>
  <si>
    <t>TOTAL</t>
  </si>
  <si>
    <t xml:space="preserve"> </t>
  </si>
  <si>
    <t>Dues &amp; Subscriptions</t>
  </si>
  <si>
    <t xml:space="preserve">                                  </t>
  </si>
  <si>
    <t>Totals</t>
  </si>
  <si>
    <t>Total</t>
  </si>
  <si>
    <t>Retirement</t>
  </si>
  <si>
    <t>Workers Compensation</t>
  </si>
  <si>
    <t>Water</t>
  </si>
  <si>
    <t>Total:</t>
  </si>
  <si>
    <t>State Revenue Sharing</t>
  </si>
  <si>
    <t>Administration Expenditures</t>
  </si>
  <si>
    <t>Commission salaries</t>
  </si>
  <si>
    <t>Overtime</t>
  </si>
  <si>
    <t>Fica Tax</t>
  </si>
  <si>
    <t>Employee Insurance</t>
  </si>
  <si>
    <t>Worker's Comp</t>
  </si>
  <si>
    <t>Legal fees</t>
  </si>
  <si>
    <t>Accounting Fees</t>
  </si>
  <si>
    <t>Telephone</t>
  </si>
  <si>
    <t>Shipping &amp; postage</t>
  </si>
  <si>
    <t>Utilities</t>
  </si>
  <si>
    <t>Liablitiy Insurance</t>
  </si>
  <si>
    <t>Repairs &amp; Maintenance</t>
  </si>
  <si>
    <t>Advertisement</t>
  </si>
  <si>
    <t>Office Supplies</t>
  </si>
  <si>
    <t>Gas &amp; Oil</t>
  </si>
  <si>
    <t>Uniforms</t>
  </si>
  <si>
    <t>Operating Supplies</t>
  </si>
  <si>
    <t>Building Improvements</t>
  </si>
  <si>
    <t>New Equipment</t>
  </si>
  <si>
    <t>Training</t>
  </si>
  <si>
    <t>Contribuition to TIF</t>
  </si>
  <si>
    <t>FY18/19</t>
  </si>
  <si>
    <t>FY19/20</t>
  </si>
  <si>
    <t>Proposed</t>
  </si>
  <si>
    <t>Miscellaneous Expense</t>
  </si>
  <si>
    <t>01 10 5000</t>
  </si>
  <si>
    <t>01 10 5003</t>
  </si>
  <si>
    <t>01 10 5010</t>
  </si>
  <si>
    <t>01 10 5020</t>
  </si>
  <si>
    <t>01 10 5023</t>
  </si>
  <si>
    <t>01 10 5024</t>
  </si>
  <si>
    <t>01 10 5030</t>
  </si>
  <si>
    <t>01 10 5032</t>
  </si>
  <si>
    <t>01 10 5041</t>
  </si>
  <si>
    <t>01 10 5042</t>
  </si>
  <si>
    <t>01 10 5043</t>
  </si>
  <si>
    <t>01 10 5045</t>
  </si>
  <si>
    <t>01 10 5046</t>
  </si>
  <si>
    <t>01 10 5048</t>
  </si>
  <si>
    <t>01 10 5049</t>
  </si>
  <si>
    <t>01 10 5050</t>
  </si>
  <si>
    <t>01 10 5051</t>
  </si>
  <si>
    <t>01 10 5052</t>
  </si>
  <si>
    <t>01 10 2023</t>
  </si>
  <si>
    <t>01 10 5054</t>
  </si>
  <si>
    <t>01 10 5055</t>
  </si>
  <si>
    <t>01 10 5060</t>
  </si>
  <si>
    <t>01 10 5062</t>
  </si>
  <si>
    <t>01 10 5064</t>
  </si>
  <si>
    <t>01 10 5068</t>
  </si>
  <si>
    <t>01 10 5101</t>
  </si>
  <si>
    <t>Police Dept.</t>
  </si>
  <si>
    <t>FY 19/20</t>
  </si>
  <si>
    <t>1 20 5001</t>
  </si>
  <si>
    <t>Wages</t>
  </si>
  <si>
    <t>1-20 5003</t>
  </si>
  <si>
    <t>Overtime/Crossing Guards</t>
  </si>
  <si>
    <t>1 20 5010</t>
  </si>
  <si>
    <t>FICA</t>
  </si>
  <si>
    <t>Retirement Contribution</t>
  </si>
  <si>
    <t>1 20 5020</t>
  </si>
  <si>
    <t>1 20 5023</t>
  </si>
  <si>
    <t>1 20 5024</t>
  </si>
  <si>
    <t>1 20 5034</t>
  </si>
  <si>
    <t xml:space="preserve">Contract labor </t>
  </si>
  <si>
    <t>1 20 5041</t>
  </si>
  <si>
    <t xml:space="preserve">1 20 5042 </t>
  </si>
  <si>
    <t xml:space="preserve">Shipping &amp; Postage </t>
  </si>
  <si>
    <t>Libaility Insurance</t>
  </si>
  <si>
    <t xml:space="preserve">Repairs &amp; Maintenance </t>
  </si>
  <si>
    <t>1 20 5049</t>
  </si>
  <si>
    <t>1 20 5043</t>
  </si>
  <si>
    <t>1 20 5045</t>
  </si>
  <si>
    <t>1 20 5046</t>
  </si>
  <si>
    <t>1 20 5051</t>
  </si>
  <si>
    <t>1 20 5052</t>
  </si>
  <si>
    <t>1 20 5053</t>
  </si>
  <si>
    <t>1 20 5054</t>
  </si>
  <si>
    <t>1 20 5062</t>
  </si>
  <si>
    <t>Lease/Rent</t>
  </si>
  <si>
    <t>1 20 5064</t>
  </si>
  <si>
    <t>1 20 5068</t>
  </si>
  <si>
    <t>1 20 50 5161</t>
  </si>
  <si>
    <t xml:space="preserve">Investigation Funds </t>
  </si>
  <si>
    <t>Physical Environment</t>
  </si>
  <si>
    <t>01 40 5001</t>
  </si>
  <si>
    <t>Salaries</t>
  </si>
  <si>
    <t>01 40 5003</t>
  </si>
  <si>
    <t>01 40 5010</t>
  </si>
  <si>
    <t>FICA Tax</t>
  </si>
  <si>
    <t>01 40 5020</t>
  </si>
  <si>
    <t>01 40  5023</t>
  </si>
  <si>
    <t>01 40 5024</t>
  </si>
  <si>
    <t>01 40 5034</t>
  </si>
  <si>
    <t>Contract Labor</t>
  </si>
  <si>
    <t>01 40 5041</t>
  </si>
  <si>
    <t>01 40 5042</t>
  </si>
  <si>
    <t>Shipping &amp; Postage</t>
  </si>
  <si>
    <t>01 40 5043</t>
  </si>
  <si>
    <t>01 40 5045</t>
  </si>
  <si>
    <t>Liability Insurance</t>
  </si>
  <si>
    <t>01 40  5046</t>
  </si>
  <si>
    <t>01 40 5049</t>
  </si>
  <si>
    <t>Miscellanous Expense</t>
  </si>
  <si>
    <t>01 40 5051</t>
  </si>
  <si>
    <t>01 40 5052</t>
  </si>
  <si>
    <t>01 40 5053</t>
  </si>
  <si>
    <t>01 40 5055</t>
  </si>
  <si>
    <t>01 40 5062</t>
  </si>
  <si>
    <t>Lease/ Rent</t>
  </si>
  <si>
    <t>01 40 5064</t>
  </si>
  <si>
    <t>01 40 5065</t>
  </si>
  <si>
    <t>Traffic light repair</t>
  </si>
  <si>
    <t>01 40 5066</t>
  </si>
  <si>
    <t>Road &amp; Streets</t>
  </si>
  <si>
    <t>Highway Lighting</t>
  </si>
  <si>
    <t>01 50 5033</t>
  </si>
  <si>
    <t>01 50 5034</t>
  </si>
  <si>
    <t>01 50 5042</t>
  </si>
  <si>
    <t>01 50 5043</t>
  </si>
  <si>
    <t>Repairs &amp; Maintenace</t>
  </si>
  <si>
    <t>01 50 5049</t>
  </si>
  <si>
    <t>Miscellaneous expense</t>
  </si>
  <si>
    <t>01 50 5055</t>
  </si>
  <si>
    <t>01 50 5058</t>
  </si>
  <si>
    <t>01 50 5064</t>
  </si>
  <si>
    <t>01-50-5094</t>
  </si>
  <si>
    <t>Cemetery</t>
  </si>
  <si>
    <t>01 60 5001</t>
  </si>
  <si>
    <t>01 60 5010</t>
  </si>
  <si>
    <t>01 60 5049</t>
  </si>
  <si>
    <t>01-60-5091</t>
  </si>
  <si>
    <t>Professional Services</t>
  </si>
  <si>
    <t>01 70 5093</t>
  </si>
  <si>
    <t xml:space="preserve">FY 19/20 </t>
  </si>
  <si>
    <t>Rent-Main Street Building</t>
  </si>
  <si>
    <t>Ad Valorem Taxes</t>
  </si>
  <si>
    <t>New County 5 cent Fuel Tax</t>
  </si>
  <si>
    <t>Revenue General Fund</t>
  </si>
  <si>
    <t>Communication Service Tax</t>
  </si>
  <si>
    <t>Utility Tax-Propane</t>
  </si>
  <si>
    <t>Occupational License</t>
  </si>
  <si>
    <t>Planning/Building Sign-off fees</t>
  </si>
  <si>
    <t>Mobile Home License</t>
  </si>
  <si>
    <t>State Beverage License</t>
  </si>
  <si>
    <t>1/2 cent Sale Tax</t>
  </si>
  <si>
    <t>1 cent Surtax</t>
  </si>
  <si>
    <t>State Grant DEO</t>
  </si>
  <si>
    <t>Rent Water Tower</t>
  </si>
  <si>
    <t>Miscellaneous Recreation</t>
  </si>
  <si>
    <t>Rent - Parks/BLDS</t>
  </si>
  <si>
    <t>Fines &amp; Forfetures</t>
  </si>
  <si>
    <t>Law Enforcement Educational Fund</t>
  </si>
  <si>
    <t>Police Grants</t>
  </si>
  <si>
    <t>Interest Income</t>
  </si>
  <si>
    <t>Cemetery Income</t>
  </si>
  <si>
    <t>Proceeds from sale &amp; Fixed Assets</t>
  </si>
  <si>
    <t>State DOT Hwy. Lighting</t>
  </si>
  <si>
    <t>USDA Grant</t>
  </si>
  <si>
    <t>Transfer In/Out</t>
  </si>
  <si>
    <t>Revenue for Enterprise Fund (40)</t>
  </si>
  <si>
    <t>40 00 3143</t>
  </si>
  <si>
    <t>40 00 3434</t>
  </si>
  <si>
    <t>40 00 3461</t>
  </si>
  <si>
    <t>Water Taps</t>
  </si>
  <si>
    <t>40-00 3463</t>
  </si>
  <si>
    <t>Sewer Taps</t>
  </si>
  <si>
    <t>40 00 3462</t>
  </si>
  <si>
    <t>40 00 3464</t>
  </si>
  <si>
    <t>40 00 3465</t>
  </si>
  <si>
    <t>Penalties and Late Fees</t>
  </si>
  <si>
    <t>40 00 3466</t>
  </si>
  <si>
    <t>Non Sufficient Check</t>
  </si>
  <si>
    <t>40 00 3467</t>
  </si>
  <si>
    <t>Sewer Impact Fees</t>
  </si>
  <si>
    <t>40 00 3470</t>
  </si>
  <si>
    <t>Water Impact Fees</t>
  </si>
  <si>
    <t>40 00 3610</t>
  </si>
  <si>
    <t>40 00 3615</t>
  </si>
  <si>
    <t>Miscellanous Income</t>
  </si>
  <si>
    <t>40 00 3644</t>
  </si>
  <si>
    <t>Proceeds from the sale of fixed assets</t>
  </si>
  <si>
    <t>40 00 3651</t>
  </si>
  <si>
    <t>CDBG</t>
  </si>
  <si>
    <t>40 00 3652</t>
  </si>
  <si>
    <t>Hardee EDA Grant Revenue</t>
  </si>
  <si>
    <t>40 00 3655</t>
  </si>
  <si>
    <t>General Appropriations Water Grant</t>
  </si>
  <si>
    <t>40 00 3656</t>
  </si>
  <si>
    <t>General Approprations WW Grant</t>
  </si>
  <si>
    <t>40 00 3952</t>
  </si>
  <si>
    <t>FDEP Gant/Loan Water Plant</t>
  </si>
  <si>
    <t>40 00 3955</t>
  </si>
  <si>
    <t>FDEP Grant Loan</t>
  </si>
  <si>
    <t>40 00 3953</t>
  </si>
  <si>
    <t>SWFWMD Grant Effluent Disposal</t>
  </si>
  <si>
    <t>Expenditures</t>
  </si>
  <si>
    <t>Enterprise Fund (40)</t>
  </si>
  <si>
    <t>40-00-5092</t>
  </si>
  <si>
    <t>40-00-5093</t>
  </si>
  <si>
    <t>40-00-5191</t>
  </si>
  <si>
    <t xml:space="preserve">Transfer to general Fund </t>
  </si>
  <si>
    <t>40-02-5001</t>
  </si>
  <si>
    <t>40-02-5003</t>
  </si>
  <si>
    <t>40-02-5010</t>
  </si>
  <si>
    <t>40-02-5020</t>
  </si>
  <si>
    <t>40-02-5023</t>
  </si>
  <si>
    <t>Employee insurance</t>
  </si>
  <si>
    <t>40 -02-5024</t>
  </si>
  <si>
    <t>40-02-5030</t>
  </si>
  <si>
    <t>Legal Fees</t>
  </si>
  <si>
    <t>40-02-5032</t>
  </si>
  <si>
    <t>40-02-5034</t>
  </si>
  <si>
    <t xml:space="preserve">40-02-5035 </t>
  </si>
  <si>
    <t>40-02-5036</t>
  </si>
  <si>
    <t>40-02-5037</t>
  </si>
  <si>
    <t xml:space="preserve">GIS Mapping </t>
  </si>
  <si>
    <t>40-02-5041</t>
  </si>
  <si>
    <t>Postage</t>
  </si>
  <si>
    <t>40-02-5043</t>
  </si>
  <si>
    <t>40-02-5042</t>
  </si>
  <si>
    <t>Water Utilitity tax to GF</t>
  </si>
  <si>
    <t>40-02-5045</t>
  </si>
  <si>
    <t>40-02-5044</t>
  </si>
  <si>
    <t>40-02-5046</t>
  </si>
  <si>
    <t>40-02-5047</t>
  </si>
  <si>
    <t>Meter Expense</t>
  </si>
  <si>
    <t>40-02-5049</t>
  </si>
  <si>
    <t>40-02-5051</t>
  </si>
  <si>
    <t>40-02-5052</t>
  </si>
  <si>
    <t>40-02-5053</t>
  </si>
  <si>
    <t>40-02-5054</t>
  </si>
  <si>
    <t>Dues &amp; Subscription</t>
  </si>
  <si>
    <t>40-02-5055</t>
  </si>
  <si>
    <t>40-02-5058</t>
  </si>
  <si>
    <t>License &amp; Permitting</t>
  </si>
  <si>
    <t>40-02-5062</t>
  </si>
  <si>
    <t>40-02-5064</t>
  </si>
  <si>
    <t>40-02-5068</t>
  </si>
  <si>
    <t>40-02-5072</t>
  </si>
  <si>
    <t>1995 Water Bond</t>
  </si>
  <si>
    <t>40-02-5097</t>
  </si>
  <si>
    <t>40-02-5098</t>
  </si>
  <si>
    <t>Water Plant Capital Resrve</t>
  </si>
  <si>
    <t>40-03-5001</t>
  </si>
  <si>
    <t>40-03-5003</t>
  </si>
  <si>
    <t>40-03-5010</t>
  </si>
  <si>
    <t>40-03-5020</t>
  </si>
  <si>
    <t>40-03-5023</t>
  </si>
  <si>
    <t>40-03-5024</t>
  </si>
  <si>
    <t>Worker's Compensation</t>
  </si>
  <si>
    <t>40-03-5030</t>
  </si>
  <si>
    <t>40-03-5032</t>
  </si>
  <si>
    <t>40-03-5034</t>
  </si>
  <si>
    <t>40-03-5041</t>
  </si>
  <si>
    <t>40-03-5042</t>
  </si>
  <si>
    <t>40-03-5045</t>
  </si>
  <si>
    <t>40-03-5046</t>
  </si>
  <si>
    <t>40-03-5049</t>
  </si>
  <si>
    <t>40-03-5052</t>
  </si>
  <si>
    <t>40-03-5053</t>
  </si>
  <si>
    <t>40-03-5055</t>
  </si>
  <si>
    <t>40-03-5059</t>
  </si>
  <si>
    <t>Trash Pickup &amp; Landfill Charge</t>
  </si>
  <si>
    <t>40-03-5062</t>
  </si>
  <si>
    <t>40-03-5064</t>
  </si>
  <si>
    <t>40-03-5099</t>
  </si>
  <si>
    <t>Capital Reserve</t>
  </si>
  <si>
    <t>Account Number</t>
  </si>
  <si>
    <t>Total Revenues</t>
  </si>
  <si>
    <t>Sewer</t>
  </si>
  <si>
    <t>40-04-5001</t>
  </si>
  <si>
    <t>40-04-5003</t>
  </si>
  <si>
    <t>40-04-5010</t>
  </si>
  <si>
    <t>40-04-5023</t>
  </si>
  <si>
    <t>40-04-5020</t>
  </si>
  <si>
    <t>40-04-5024</t>
  </si>
  <si>
    <t>40-04-5030</t>
  </si>
  <si>
    <t>40-04-5032</t>
  </si>
  <si>
    <t>40-04-5034</t>
  </si>
  <si>
    <t>40-04-5035</t>
  </si>
  <si>
    <t>Contract Operators</t>
  </si>
  <si>
    <t>40-04-5036</t>
  </si>
  <si>
    <t>40-04-5039</t>
  </si>
  <si>
    <t>Sludge Hauling</t>
  </si>
  <si>
    <t>40-04-5041</t>
  </si>
  <si>
    <t>40-04-5042</t>
  </si>
  <si>
    <t>40-04-5043</t>
  </si>
  <si>
    <t>40-04-5045</t>
  </si>
  <si>
    <t>40-04-5046</t>
  </si>
  <si>
    <t>40-04-5049</t>
  </si>
  <si>
    <t>40-04-5051</t>
  </si>
  <si>
    <t>40-04-5052</t>
  </si>
  <si>
    <t>40-04-5053</t>
  </si>
  <si>
    <t>40-04-5054</t>
  </si>
  <si>
    <t>Lift Station Repairs &amp; Maintenance</t>
  </si>
  <si>
    <t>40-04-5055</t>
  </si>
  <si>
    <t>40-04-5058</t>
  </si>
  <si>
    <t>Permitting</t>
  </si>
  <si>
    <t>40-04-5060</t>
  </si>
  <si>
    <t>Building Improvement</t>
  </si>
  <si>
    <t>40-04-5062</t>
  </si>
  <si>
    <t>Lease Rent</t>
  </si>
  <si>
    <t>40-04-5064</t>
  </si>
  <si>
    <t>40-04-5068</t>
  </si>
  <si>
    <t>40-04-5073</t>
  </si>
  <si>
    <t>Sewer Bond Exp. 1984</t>
  </si>
  <si>
    <t>40-04-5074</t>
  </si>
  <si>
    <t>Sewer Bond Exp.1993,1994</t>
  </si>
  <si>
    <t>40-04-5075</t>
  </si>
  <si>
    <t>Sewer Bond Exp. 1999</t>
  </si>
  <si>
    <t>CDBG WWTP</t>
  </si>
  <si>
    <t>40-04-5099</t>
  </si>
  <si>
    <t>40-04-5100</t>
  </si>
  <si>
    <t>40-04-5103</t>
  </si>
  <si>
    <t>40-04-5104</t>
  </si>
  <si>
    <t>Clothing Allowance</t>
  </si>
  <si>
    <t>01 10 5001</t>
  </si>
  <si>
    <t>01-00-2424</t>
  </si>
  <si>
    <t>01-00-3010</t>
  </si>
  <si>
    <t>01-00-3011</t>
  </si>
  <si>
    <t>01-00-3041</t>
  </si>
  <si>
    <t>01-00-3042</t>
  </si>
  <si>
    <t>01-00-3110</t>
  </si>
  <si>
    <t>01-00-3141</t>
  </si>
  <si>
    <t>01-00-3142</t>
  </si>
  <si>
    <t>01-00-3143</t>
  </si>
  <si>
    <t>01-00-3148</t>
  </si>
  <si>
    <t>Account Numbers</t>
  </si>
  <si>
    <t>01-00-3210</t>
  </si>
  <si>
    <t>01-00-3211</t>
  </si>
  <si>
    <t>01-00-3352</t>
  </si>
  <si>
    <t>01-00-3354</t>
  </si>
  <si>
    <t>01-00-3355</t>
  </si>
  <si>
    <t>01-00-3356</t>
  </si>
  <si>
    <t>01-00-3357</t>
  </si>
  <si>
    <t>01-00-3358</t>
  </si>
  <si>
    <t>01-00-3359</t>
  </si>
  <si>
    <t>State Gas Tax Rebate</t>
  </si>
  <si>
    <t>01-00-3343</t>
  </si>
  <si>
    <t>01-00-3472</t>
  </si>
  <si>
    <t>01-00-3473</t>
  </si>
  <si>
    <t>01-00-3510</t>
  </si>
  <si>
    <t>01-00-3520</t>
  </si>
  <si>
    <t>01-00-3602</t>
  </si>
  <si>
    <t>01-00-3610</t>
  </si>
  <si>
    <t>01-00-3615</t>
  </si>
  <si>
    <t>01-00-3641</t>
  </si>
  <si>
    <t>01-00-3644</t>
  </si>
  <si>
    <t>01-00-3691</t>
  </si>
  <si>
    <t>01-00-3901</t>
  </si>
  <si>
    <t>FRDAP, Main Street Park, Centanino Grant</t>
  </si>
  <si>
    <t>Any Unantipated General Fund expense for the coming year.</t>
  </si>
  <si>
    <t>40-03-5068</t>
  </si>
  <si>
    <t>Backhoe</t>
  </si>
  <si>
    <t>Contribution to Recreation Center (HC)</t>
  </si>
  <si>
    <t>Police Department</t>
  </si>
  <si>
    <t>Enterprise Fund</t>
  </si>
  <si>
    <t>ENTERPRISE FUND</t>
  </si>
  <si>
    <t xml:space="preserve">Total </t>
  </si>
  <si>
    <t>General Fund</t>
  </si>
  <si>
    <t>WWTP Capital Reserve</t>
  </si>
  <si>
    <t>FDEP WWTP Improvements WW250231</t>
  </si>
  <si>
    <t>40-04-5096</t>
  </si>
  <si>
    <t>SRF Loan WWW 250202 pmt.</t>
  </si>
  <si>
    <t>SRF Loan Payment WW2500204  pmt.</t>
  </si>
  <si>
    <t>SRF Loan Payment WW250230  pmt.</t>
  </si>
  <si>
    <t>Trucks</t>
  </si>
  <si>
    <t>Play Ground Equipment</t>
  </si>
  <si>
    <t>Computers</t>
  </si>
  <si>
    <t>01- 50 -5102</t>
  </si>
  <si>
    <t>FDEP WWTP Improvements</t>
  </si>
  <si>
    <t>Certificate of Deposit as of 6/2019</t>
  </si>
  <si>
    <t>Maturity</t>
  </si>
  <si>
    <t>Name/#</t>
  </si>
  <si>
    <t>Int Rate</t>
  </si>
  <si>
    <t>Balance</t>
  </si>
  <si>
    <t>365/539/1300</t>
  </si>
  <si>
    <t>Infrastructure/780</t>
  </si>
  <si>
    <t>365/539 0200</t>
  </si>
  <si>
    <t>Water/Sewer/5600</t>
  </si>
  <si>
    <t>365/539/1600</t>
  </si>
  <si>
    <t>365/539/0300</t>
  </si>
  <si>
    <t>365/539/0400</t>
  </si>
  <si>
    <t>Community Redevelopment Budget</t>
  </si>
  <si>
    <t>50-00-3011</t>
  </si>
  <si>
    <t>County</t>
  </si>
  <si>
    <t>50-00-3012</t>
  </si>
  <si>
    <t>City</t>
  </si>
  <si>
    <t>Interest</t>
  </si>
  <si>
    <t>Miscellaneous Revenues</t>
  </si>
  <si>
    <t>EDA Grant ?</t>
  </si>
  <si>
    <t>50-00-3610</t>
  </si>
  <si>
    <t>50-00-3615</t>
  </si>
  <si>
    <t>50-00-3652</t>
  </si>
  <si>
    <t>Total Revenue</t>
  </si>
  <si>
    <t>Obligations</t>
  </si>
  <si>
    <t>50-22-5300</t>
  </si>
  <si>
    <t>Debt Service</t>
  </si>
  <si>
    <t>Contractual Services</t>
  </si>
  <si>
    <t>50-33-5301</t>
  </si>
  <si>
    <t>Marketing</t>
  </si>
  <si>
    <t>50-33-5302</t>
  </si>
  <si>
    <t>Housing</t>
  </si>
  <si>
    <t>50-33-5304</t>
  </si>
  <si>
    <t>Economic Development</t>
  </si>
  <si>
    <t>REVENUE</t>
  </si>
  <si>
    <t>AMOUNT</t>
  </si>
  <si>
    <t>EXPENDITURES</t>
  </si>
  <si>
    <t>PROGRAMS</t>
  </si>
  <si>
    <t>Main Street Plaza</t>
  </si>
  <si>
    <t>Property Acquisition</t>
  </si>
  <si>
    <t>Rehab - Commercial</t>
  </si>
  <si>
    <t>Rehab - Residential</t>
  </si>
  <si>
    <t>50-44-5305</t>
  </si>
  <si>
    <t>50-44-5306</t>
  </si>
  <si>
    <t>50-44-5307</t>
  </si>
  <si>
    <t>5--44-5308</t>
  </si>
  <si>
    <t>OPERATIONS</t>
  </si>
  <si>
    <t>Insurance</t>
  </si>
  <si>
    <t>Travel</t>
  </si>
  <si>
    <t>Legal</t>
  </si>
  <si>
    <t xml:space="preserve">Audit </t>
  </si>
  <si>
    <t>Telephone/Internet</t>
  </si>
  <si>
    <t>Utillities</t>
  </si>
  <si>
    <t>Advertising</t>
  </si>
  <si>
    <t>Printing &amp; Publications</t>
  </si>
  <si>
    <t>Miscellaneous</t>
  </si>
  <si>
    <t>Supplies</t>
  </si>
  <si>
    <t>50-55-5023</t>
  </si>
  <si>
    <t>50-55-5026</t>
  </si>
  <si>
    <t>50-55-5030</t>
  </si>
  <si>
    <t>50-55-5041</t>
  </si>
  <si>
    <t>50-55-5032</t>
  </si>
  <si>
    <t>50-55-5042</t>
  </si>
  <si>
    <t>50-55-5043</t>
  </si>
  <si>
    <t>50-55-5048</t>
  </si>
  <si>
    <t>50-55-5049</t>
  </si>
  <si>
    <t>50-55-5051</t>
  </si>
  <si>
    <t>50-55-5054</t>
  </si>
  <si>
    <t>50-55-5068</t>
  </si>
  <si>
    <t>Total Expenditures</t>
  </si>
  <si>
    <t xml:space="preserve">Utility Tax-Water   </t>
  </si>
  <si>
    <t>01-50-5036</t>
  </si>
  <si>
    <t>Engineering Services Phase 1 Pyatt Park</t>
  </si>
  <si>
    <t>Capital Improvement Plan - General Fund</t>
  </si>
  <si>
    <t>Capital Improvement Plan-Enterprise Fund</t>
  </si>
  <si>
    <t>Police Portable Radios 3% 5 years $23,000</t>
  </si>
  <si>
    <t>Mowing Arm for Ditches</t>
  </si>
  <si>
    <t>Admisistration</t>
  </si>
  <si>
    <t>Town Manager Vehicle</t>
  </si>
  <si>
    <t>Roads SCOP Match</t>
  </si>
  <si>
    <t>Employee Insurance (Health)</t>
  </si>
  <si>
    <t>Hardy County TIF in CRA Budget</t>
  </si>
  <si>
    <t>Utiity Tax-Electrical (PRECO)</t>
  </si>
  <si>
    <t>Franchise Fees-Electrical (PRECO)</t>
  </si>
  <si>
    <t>Comphrehensive Plan (CFPA)</t>
  </si>
  <si>
    <t>Water Plant Modeification SRF Loan</t>
  </si>
  <si>
    <t>SRF Loan 250250 annual payment</t>
  </si>
  <si>
    <t xml:space="preserve">    THE PROPOSED OPERATING BUDGET EXPENDITURES OF THE CITY OF BOWLING GREEN   </t>
  </si>
  <si>
    <t>GENERAL</t>
  </si>
  <si>
    <t>ENTERPRISE</t>
  </si>
  <si>
    <t>ESTIMATED REVENUES:</t>
  </si>
  <si>
    <t>FUND</t>
  </si>
  <si>
    <t>ALL FUNDS</t>
  </si>
  <si>
    <t>Taxes:</t>
  </si>
  <si>
    <t>Millage Rate:</t>
  </si>
  <si>
    <t>Utility Service Taxes</t>
  </si>
  <si>
    <t>Franchise Fees</t>
  </si>
  <si>
    <t>Licenses, fees &amp; permits</t>
  </si>
  <si>
    <t>Intergovernmental revenue</t>
  </si>
  <si>
    <t>Charges for services</t>
  </si>
  <si>
    <t>Fines &amp; forfeitures</t>
  </si>
  <si>
    <t>Interest &amp; misc. revenue</t>
  </si>
  <si>
    <t>TOTAL SOURCES</t>
  </si>
  <si>
    <t>Transfers in</t>
  </si>
  <si>
    <t>Fund balance/reserves/net assets</t>
  </si>
  <si>
    <t>TOTAL REVENUES, TRANSFERS</t>
  </si>
  <si>
    <t>&amp; BALANCES</t>
  </si>
  <si>
    <t>EXPENDITURES:</t>
  </si>
  <si>
    <t>General Government</t>
  </si>
  <si>
    <t>Public Safety</t>
  </si>
  <si>
    <t>Culture/Recreation</t>
  </si>
  <si>
    <t>Utility Services</t>
  </si>
  <si>
    <t>TOTAL EXPENDITURES</t>
  </si>
  <si>
    <t>Transfers out</t>
  </si>
  <si>
    <t xml:space="preserve">TOTAL APPROPRIATED </t>
  </si>
  <si>
    <t>EXPENDITURES &amp; RESERVES</t>
  </si>
  <si>
    <t xml:space="preserve">    CITY OF BOWLING GREEN BUDGET SUMMARY</t>
  </si>
  <si>
    <t>FY 20/21</t>
  </si>
  <si>
    <t xml:space="preserve"> FY 20/21</t>
  </si>
  <si>
    <t>FY20/21</t>
  </si>
  <si>
    <t>Lease/rent  (copier)</t>
  </si>
  <si>
    <t>1 20 5055</t>
  </si>
  <si>
    <t>Repair &amp; Paint 66 Hydrants - Repair &amp; Paint 66 hydrants</t>
  </si>
  <si>
    <t>Water Nano Filtraion System-SRF 250250 In the Water Budget</t>
  </si>
  <si>
    <t>Misc. Expense/Effluent Line Wauchula</t>
  </si>
  <si>
    <t xml:space="preserve">Miscellaneous Income  </t>
  </si>
  <si>
    <t>Contract Operations (Inframark)</t>
  </si>
  <si>
    <t>Legal Fees (City)</t>
  </si>
  <si>
    <t>Engineering Consultants (Split) 45/40</t>
  </si>
  <si>
    <t>Repairs &amp; Maintenance (Split)54,150/126</t>
  </si>
  <si>
    <t>Miscellaneous Expense (Split)7,250/7,250</t>
  </si>
  <si>
    <t>Operating Supplies (Split)15,000'5,000</t>
  </si>
  <si>
    <t>Engineering Consultant Split (45/40)</t>
  </si>
  <si>
    <t>Repairs &amp; Maintenance Split 54,150/126,500</t>
  </si>
  <si>
    <t>Well Head Upgrades- Rehab/replace/repair gate,checkvalves &amp; meters</t>
  </si>
  <si>
    <t>Fire Hydrant Replacement- Replace 17 hydrants (Water New Equipment)</t>
  </si>
  <si>
    <t>Water Meter Replacement-10% metters are old (Water new equipment)</t>
  </si>
  <si>
    <t>Water Valves Replacement - Water new Equipment</t>
  </si>
  <si>
    <t>City Water</t>
  </si>
  <si>
    <t>6 Cent Gas Tax local option fuel tax</t>
  </si>
  <si>
    <t xml:space="preserve">Utility Tax on Water  </t>
  </si>
  <si>
    <t>Recreation Committee</t>
  </si>
  <si>
    <t>Sanitation</t>
  </si>
  <si>
    <t xml:space="preserve">Garbage Revenue  </t>
  </si>
  <si>
    <t xml:space="preserve">Water Income   </t>
  </si>
  <si>
    <t xml:space="preserve">Sewer Income  </t>
  </si>
  <si>
    <t xml:space="preserve">SRF Loan 2020-2021 FY </t>
  </si>
  <si>
    <t>01-80-5094</t>
  </si>
  <si>
    <t>01-80-5066</t>
  </si>
  <si>
    <t>Community Center</t>
  </si>
  <si>
    <t>01-01-3906</t>
  </si>
  <si>
    <t>40-01-3651</t>
  </si>
  <si>
    <t>40-01-3953</t>
  </si>
  <si>
    <t>40-80-5105</t>
  </si>
  <si>
    <t>40-80-5085</t>
  </si>
  <si>
    <t>40-80-5095</t>
  </si>
  <si>
    <t>40-80-5103</t>
  </si>
  <si>
    <t>40-80-5097</t>
  </si>
  <si>
    <t>Total Expenses</t>
  </si>
  <si>
    <t xml:space="preserve">FY 20/21 </t>
  </si>
  <si>
    <t>FY 21/22</t>
  </si>
  <si>
    <t>FY 2021/2022 Budget</t>
  </si>
  <si>
    <t>21/22 Budget</t>
  </si>
  <si>
    <t>1 20 5057</t>
  </si>
  <si>
    <t>Animal Control/Code Enf.</t>
  </si>
  <si>
    <t>2021/2022 Budget</t>
  </si>
  <si>
    <t>01 40 5067</t>
  </si>
  <si>
    <t>01 40 5068</t>
  </si>
  <si>
    <t>Fy 20/21</t>
  </si>
  <si>
    <t>FY21/22</t>
  </si>
  <si>
    <t>40-02-5106</t>
  </si>
  <si>
    <t>40-02-5107</t>
  </si>
  <si>
    <t>GENERAL FUND</t>
  </si>
  <si>
    <t>FY 20-21</t>
  </si>
  <si>
    <t>FY21-22</t>
  </si>
  <si>
    <t>FY 2021-22 Budget</t>
  </si>
  <si>
    <t xml:space="preserve"> FY 21/22</t>
  </si>
  <si>
    <t xml:space="preserve">  7.5500 Per $1000</t>
  </si>
  <si>
    <t>Impact Fees</t>
  </si>
  <si>
    <t>01-01-3652</t>
  </si>
  <si>
    <t>01-01-3905</t>
  </si>
  <si>
    <t>01-01-3907</t>
  </si>
  <si>
    <t>EDA Grant Revenue</t>
  </si>
  <si>
    <t>FDOT SCOP Grant</t>
  </si>
  <si>
    <t>General Grants Revenue</t>
  </si>
  <si>
    <t>General Grants Expenses</t>
  </si>
  <si>
    <t>Enterprise Grants Revenue</t>
  </si>
  <si>
    <t>Enterprise Grants Expenses</t>
  </si>
  <si>
    <t>FRDAP Grant</t>
  </si>
  <si>
    <t>01-80-5078</t>
  </si>
  <si>
    <t>01-80-5096</t>
  </si>
  <si>
    <t>CDBG/SRF Water Plant Modification</t>
  </si>
  <si>
    <t>CDBG Water Line</t>
  </si>
  <si>
    <t>FDEP WWTP Disposal</t>
  </si>
  <si>
    <t>40-01-3955</t>
  </si>
  <si>
    <t xml:space="preserve">                    ARE 8.2%  MORE THAN LAST YEAR'S TOTAL OPERATING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</si>
</sst>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3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sz val="10"/>
      <name val="Tahoma"/>
      <family val="2"/>
    </font>
    <font>
      <sz val="11"/>
      <name val="Garamond"/>
      <family val="1"/>
    </font>
    <font>
      <sz val="10"/>
      <name val="Arial"/>
      <family val="2"/>
    </font>
    <font>
      <b/>
      <i/>
      <sz val="14"/>
      <name val="Garamond"/>
      <family val="1"/>
    </font>
    <font>
      <sz val="11"/>
      <name val="Times New Roman"/>
      <family val="1"/>
    </font>
    <font>
      <b/>
      <sz val="11"/>
      <name val="Times New Roman"/>
      <family val="1"/>
    </font>
    <font>
      <sz val="12"/>
      <name val="Garamond"/>
      <family val="1"/>
    </font>
    <font>
      <sz val="11"/>
      <color theme="1"/>
      <name val="Garamond"/>
      <family val="1"/>
    </font>
    <font>
      <b/>
      <sz val="11"/>
      <name val="Garamond"/>
      <family val="1"/>
    </font>
    <font>
      <b/>
      <sz val="12"/>
      <name val="Garamond"/>
      <family val="1"/>
    </font>
    <font>
      <b/>
      <sz val="14"/>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sz val="14"/>
      <color theme="1"/>
      <name val="Calibri"/>
      <family val="2"/>
      <scheme val="minor"/>
    </font>
    <font>
      <sz val="14"/>
      <name val="Calibri"/>
      <family val="2"/>
      <scheme val="minor"/>
    </font>
    <font>
      <b/>
      <sz val="14"/>
      <name val="Calibri"/>
      <family val="2"/>
      <scheme val="minor"/>
    </font>
    <font>
      <b/>
      <sz val="11"/>
      <color rgb="FFFF0000"/>
      <name val="Calibri"/>
      <family val="2"/>
      <scheme val="minor"/>
    </font>
    <font>
      <sz val="14"/>
      <color rgb="FFFF0000"/>
      <name val="Calibri"/>
      <family val="2"/>
      <scheme val="minor"/>
    </font>
    <font>
      <i/>
      <sz val="11"/>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s>
  <borders count="51">
    <border>
      <left/>
      <right/>
      <top/>
      <bottom/>
      <diagonal/>
    </border>
    <border>
      <left/>
      <right/>
      <top style="thick">
        <color auto="1"/>
      </top>
      <bottom style="thick">
        <color auto="1"/>
      </bottom>
      <diagonal/>
    </border>
    <border>
      <left/>
      <right/>
      <top style="thick">
        <color auto="1"/>
      </top>
      <bottom/>
      <diagonal/>
    </border>
    <border>
      <left/>
      <right style="medium">
        <color auto="1"/>
      </right>
      <top/>
      <bottom/>
      <diagonal/>
    </border>
    <border>
      <left/>
      <right/>
      <top style="thick">
        <color auto="1"/>
      </top>
      <bottom style="medium">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style="thick">
        <color auto="1"/>
      </top>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thick">
        <color auto="1"/>
      </top>
      <bottom style="thick">
        <color auto="1"/>
      </bottom>
      <diagonal/>
    </border>
    <border>
      <left style="hair">
        <color auto="1"/>
      </left>
      <right/>
      <top style="thick">
        <color auto="1"/>
      </top>
      <bottom/>
      <diagonal/>
    </border>
    <border>
      <left style="hair">
        <color auto="1"/>
      </left>
      <right/>
      <top/>
      <bottom/>
      <diagonal/>
    </border>
    <border>
      <left style="hair">
        <color auto="1"/>
      </left>
      <right style="hair">
        <color auto="1"/>
      </right>
      <top style="thick">
        <color auto="1"/>
      </top>
      <bottom/>
      <diagonal/>
    </border>
    <border>
      <left style="hair">
        <color auto="1"/>
      </left>
      <right style="hair">
        <color auto="1"/>
      </right>
      <top/>
      <bottom/>
      <diagonal/>
    </border>
    <border>
      <left style="hair">
        <color auto="1"/>
      </left>
      <right style="thick">
        <color auto="1"/>
      </right>
      <top style="thick">
        <color auto="1"/>
      </top>
      <bottom/>
      <diagonal/>
    </border>
    <border>
      <left style="hair">
        <color auto="1"/>
      </left>
      <right style="thick">
        <color auto="1"/>
      </right>
      <top/>
      <bottom/>
      <diagonal/>
    </border>
    <border>
      <left/>
      <right style="hair">
        <color auto="1"/>
      </right>
      <top style="thick">
        <color auto="1"/>
      </top>
      <bottom style="thick">
        <color auto="1"/>
      </bottom>
      <diagonal/>
    </border>
    <border>
      <left/>
      <right style="hair">
        <color auto="1"/>
      </right>
      <top/>
      <bottom/>
      <diagonal/>
    </border>
    <border>
      <left/>
      <right/>
      <top style="medium">
        <color auto="1"/>
      </top>
      <bottom style="medium">
        <color auto="1"/>
      </bottom>
      <diagonal/>
    </border>
    <border>
      <left/>
      <right style="thick">
        <color auto="1"/>
      </right>
      <top style="hair">
        <color auto="1"/>
      </top>
      <bottom/>
      <diagonal/>
    </border>
    <border>
      <left/>
      <right/>
      <top style="medium">
        <color indexed="64"/>
      </top>
      <bottom/>
      <diagonal/>
    </border>
    <border>
      <left style="medium">
        <color auto="1"/>
      </left>
      <right/>
      <top/>
      <bottom/>
      <diagonal/>
    </border>
    <border>
      <left style="medium">
        <color auto="1"/>
      </left>
      <right/>
      <top style="medium">
        <color auto="1"/>
      </top>
      <bottom style="medium">
        <color auto="1"/>
      </bottom>
      <diagonal/>
    </border>
    <border>
      <left/>
      <right style="hair">
        <color auto="1"/>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thick">
        <color auto="1"/>
      </top>
      <bottom style="thick">
        <color auto="1"/>
      </bottom>
      <diagonal/>
    </border>
    <border>
      <left style="medium">
        <color auto="1"/>
      </left>
      <right style="medium">
        <color auto="1"/>
      </right>
      <top/>
      <bottom/>
      <diagonal/>
    </border>
    <border>
      <left style="hair">
        <color auto="1"/>
      </left>
      <right style="hair">
        <color auto="1"/>
      </right>
      <top style="thick">
        <color auto="1"/>
      </top>
      <bottom style="medium">
        <color auto="1"/>
      </bottom>
      <diagonal/>
    </border>
    <border>
      <left style="hair">
        <color auto="1"/>
      </left>
      <right style="thin">
        <color auto="1"/>
      </right>
      <top style="thick">
        <color auto="1"/>
      </top>
      <bottom style="thick">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thick">
        <color auto="1"/>
      </bottom>
      <diagonal/>
    </border>
    <border>
      <left/>
      <right style="thick">
        <color auto="1"/>
      </right>
      <top style="thick">
        <color auto="1"/>
      </top>
      <bottom style="medium">
        <color auto="1"/>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bottom style="medium">
        <color auto="1"/>
      </bottom>
      <diagonal/>
    </border>
    <border>
      <left style="thick">
        <color auto="1"/>
      </left>
      <right/>
      <top style="medium">
        <color auto="1"/>
      </top>
      <bottom/>
      <diagonal/>
    </border>
    <border>
      <left/>
      <right style="thick">
        <color auto="1"/>
      </right>
      <top style="medium">
        <color indexed="64"/>
      </top>
      <bottom/>
      <diagonal/>
    </border>
    <border>
      <left/>
      <right style="thick">
        <color auto="1"/>
      </right>
      <top/>
      <bottom style="medium">
        <color indexed="64"/>
      </bottom>
      <diagonal/>
    </border>
    <border>
      <left/>
      <right style="thin">
        <color indexed="64"/>
      </right>
      <top/>
      <bottom/>
      <diagonal/>
    </border>
  </borders>
  <cellStyleXfs count="6">
    <xf numFmtId="0" fontId="0" fillId="0" borderId="0"/>
    <xf numFmtId="0" fontId="6" fillId="0" borderId="0"/>
    <xf numFmtId="0" fontId="8" fillId="0" borderId="0"/>
    <xf numFmtId="0" fontId="5" fillId="0" borderId="0"/>
    <xf numFmtId="9" fontId="5" fillId="0" borderId="0" applyFont="0" applyFill="0" applyBorder="0" applyAlignment="0" applyProtection="0"/>
    <xf numFmtId="43" fontId="5" fillId="0" borderId="0" applyFont="0" applyFill="0" applyBorder="0" applyAlignment="0" applyProtection="0"/>
  </cellStyleXfs>
  <cellXfs count="398">
    <xf numFmtId="0" fontId="0" fillId="0" borderId="0" xfId="0"/>
    <xf numFmtId="3" fontId="0" fillId="0" borderId="0" xfId="0" applyNumberFormat="1"/>
    <xf numFmtId="10" fontId="0" fillId="0" borderId="0" xfId="0" applyNumberFormat="1"/>
    <xf numFmtId="0" fontId="1" fillId="0" borderId="1" xfId="0" applyFont="1" applyBorder="1"/>
    <xf numFmtId="0" fontId="0" fillId="0" borderId="1" xfId="0" applyBorder="1"/>
    <xf numFmtId="0" fontId="1" fillId="0" borderId="1" xfId="0" applyFont="1" applyBorder="1" applyAlignment="1">
      <alignment horizontal="center"/>
    </xf>
    <xf numFmtId="0" fontId="2" fillId="0" borderId="1" xfId="0" applyFont="1" applyBorder="1"/>
    <xf numFmtId="3" fontId="1" fillId="0" borderId="1" xfId="0" applyNumberFormat="1" applyFont="1" applyBorder="1"/>
    <xf numFmtId="0" fontId="1" fillId="0" borderId="2" xfId="0" applyFont="1" applyBorder="1"/>
    <xf numFmtId="0" fontId="0" fillId="0" borderId="0" xfId="0" applyBorder="1"/>
    <xf numFmtId="3" fontId="0" fillId="0" borderId="0" xfId="0" applyNumberFormat="1" applyBorder="1"/>
    <xf numFmtId="0" fontId="1" fillId="0" borderId="5" xfId="0" applyFont="1" applyBorder="1" applyAlignment="1">
      <alignment horizontal="center"/>
    </xf>
    <xf numFmtId="0" fontId="1" fillId="0" borderId="6" xfId="0" applyFont="1" applyBorder="1"/>
    <xf numFmtId="0" fontId="1" fillId="0" borderId="7" xfId="0" applyFont="1" applyBorder="1"/>
    <xf numFmtId="0" fontId="0" fillId="0" borderId="8" xfId="0" applyBorder="1"/>
    <xf numFmtId="0" fontId="0" fillId="0" borderId="0" xfId="0" applyFill="1" applyBorder="1"/>
    <xf numFmtId="0" fontId="4" fillId="0" borderId="7" xfId="0" applyFont="1" applyBorder="1"/>
    <xf numFmtId="0" fontId="0" fillId="0" borderId="2" xfId="0" applyBorder="1"/>
    <xf numFmtId="0" fontId="2" fillId="0" borderId="0" xfId="0" applyFont="1" applyBorder="1"/>
    <xf numFmtId="0" fontId="0" fillId="0" borderId="10" xfId="0" applyBorder="1"/>
    <xf numFmtId="0" fontId="0" fillId="0" borderId="5" xfId="0" applyBorder="1"/>
    <xf numFmtId="0" fontId="4" fillId="0" borderId="2" xfId="0" applyFont="1" applyBorder="1"/>
    <xf numFmtId="0" fontId="3" fillId="0" borderId="0" xfId="0" applyFont="1" applyBorder="1"/>
    <xf numFmtId="0" fontId="0" fillId="0" borderId="6" xfId="0" applyBorder="1"/>
    <xf numFmtId="3" fontId="3" fillId="0" borderId="0" xfId="0" applyNumberFormat="1" applyFont="1" applyBorder="1"/>
    <xf numFmtId="3" fontId="0" fillId="0" borderId="0" xfId="0" applyNumberFormat="1" applyFill="1" applyBorder="1"/>
    <xf numFmtId="0" fontId="1" fillId="0" borderId="1" xfId="0" applyFont="1" applyBorder="1" applyAlignment="1">
      <alignment horizontal="center" vertical="center"/>
    </xf>
    <xf numFmtId="0" fontId="0" fillId="0" borderId="13" xfId="0" applyBorder="1"/>
    <xf numFmtId="0" fontId="0" fillId="2" borderId="0" xfId="0" applyFill="1" applyBorder="1"/>
    <xf numFmtId="0" fontId="0" fillId="2" borderId="10" xfId="0" applyFill="1" applyBorder="1"/>
    <xf numFmtId="0" fontId="0" fillId="2" borderId="18" xfId="0" applyFill="1" applyBorder="1"/>
    <xf numFmtId="0" fontId="1" fillId="2" borderId="5" xfId="0" applyFont="1" applyFill="1" applyBorder="1" applyAlignment="1">
      <alignment horizontal="center"/>
    </xf>
    <xf numFmtId="4" fontId="10" fillId="0" borderId="0" xfId="1" applyNumberFormat="1" applyFont="1" applyFill="1"/>
    <xf numFmtId="0" fontId="11" fillId="2" borderId="0" xfId="0" applyFont="1" applyFill="1" applyAlignment="1">
      <alignment horizontal="center"/>
    </xf>
    <xf numFmtId="0" fontId="7" fillId="0" borderId="0" xfId="0" applyFont="1" applyBorder="1" applyAlignment="1">
      <alignment horizontal="left" indent="1"/>
    </xf>
    <xf numFmtId="164" fontId="12" fillId="0" borderId="0" xfId="0" applyNumberFormat="1" applyFont="1" applyFill="1" applyBorder="1"/>
    <xf numFmtId="0" fontId="7" fillId="0" borderId="0" xfId="0" applyFont="1" applyFill="1" applyBorder="1" applyAlignment="1">
      <alignment horizontal="left" indent="1"/>
    </xf>
    <xf numFmtId="0" fontId="13" fillId="0" borderId="0" xfId="3" quotePrefix="1" applyFont="1" applyFill="1" applyBorder="1" applyAlignment="1">
      <alignment horizontal="center"/>
    </xf>
    <xf numFmtId="0" fontId="10" fillId="0" borderId="0" xfId="0" applyFont="1"/>
    <xf numFmtId="0" fontId="7" fillId="2" borderId="0" xfId="0" applyFont="1" applyFill="1" applyBorder="1" applyAlignment="1">
      <alignment horizontal="left" indent="1"/>
    </xf>
    <xf numFmtId="0" fontId="9" fillId="0" borderId="1" xfId="2" applyFont="1" applyBorder="1" applyProtection="1"/>
    <xf numFmtId="0" fontId="14" fillId="0" borderId="1" xfId="0" applyFont="1" applyBorder="1" applyAlignment="1">
      <alignment horizontal="left" indent="1"/>
    </xf>
    <xf numFmtId="0" fontId="15" fillId="2" borderId="1" xfId="2" applyFont="1" applyFill="1" applyBorder="1" applyAlignment="1" applyProtection="1">
      <alignment horizontal="center"/>
    </xf>
    <xf numFmtId="0" fontId="14" fillId="0" borderId="6" xfId="1" applyFont="1" applyFill="1" applyBorder="1" applyAlignment="1">
      <alignment horizontal="left"/>
    </xf>
    <xf numFmtId="0" fontId="13" fillId="0" borderId="8" xfId="3" quotePrefix="1" applyFont="1" applyFill="1" applyBorder="1" applyAlignment="1">
      <alignment horizontal="center"/>
    </xf>
    <xf numFmtId="0" fontId="13" fillId="0" borderId="6" xfId="3" quotePrefix="1" applyFont="1" applyFill="1" applyBorder="1" applyAlignment="1">
      <alignment horizontal="center"/>
    </xf>
    <xf numFmtId="0" fontId="2" fillId="0" borderId="6" xfId="0" applyFont="1" applyBorder="1"/>
    <xf numFmtId="0" fontId="2" fillId="0" borderId="1" xfId="0" applyFont="1" applyBorder="1" applyAlignment="1">
      <alignment horizontal="center"/>
    </xf>
    <xf numFmtId="3" fontId="2" fillId="0" borderId="0" xfId="0" applyNumberFormat="1" applyFont="1" applyBorder="1"/>
    <xf numFmtId="0" fontId="2" fillId="0" borderId="0" xfId="0" applyFont="1" applyBorder="1" applyAlignment="1">
      <alignment horizontal="center"/>
    </xf>
    <xf numFmtId="0" fontId="2" fillId="0" borderId="5" xfId="0" applyFont="1" applyBorder="1" applyAlignment="1">
      <alignment horizontal="center"/>
    </xf>
    <xf numFmtId="164" fontId="12" fillId="2" borderId="0" xfId="0" applyNumberFormat="1" applyFont="1" applyFill="1" applyBorder="1"/>
    <xf numFmtId="0" fontId="7" fillId="0" borderId="8" xfId="1" applyFont="1" applyFill="1" applyBorder="1" applyAlignment="1">
      <alignment horizontal="center"/>
    </xf>
    <xf numFmtId="4" fontId="10" fillId="0" borderId="0" xfId="1" applyNumberFormat="1" applyFont="1" applyFill="1" applyBorder="1"/>
    <xf numFmtId="0" fontId="0" fillId="0" borderId="0" xfId="0" applyAlignment="1"/>
    <xf numFmtId="0" fontId="0" fillId="0" borderId="0" xfId="0" applyAlignment="1">
      <alignment horizontal="center" vertical="center" wrapText="1"/>
    </xf>
    <xf numFmtId="164" fontId="0" fillId="0" borderId="0" xfId="5" applyNumberFormat="1" applyFont="1"/>
    <xf numFmtId="43" fontId="0" fillId="0" borderId="0" xfId="5" applyFont="1"/>
    <xf numFmtId="9" fontId="0" fillId="0" borderId="0" xfId="4" applyFont="1"/>
    <xf numFmtId="164" fontId="0" fillId="0" borderId="0" xfId="5" applyNumberFormat="1" applyFont="1" applyBorder="1"/>
    <xf numFmtId="164" fontId="0" fillId="0" borderId="0" xfId="0" applyNumberFormat="1" applyBorder="1"/>
    <xf numFmtId="0" fontId="1" fillId="0" borderId="11" xfId="0" applyFont="1" applyBorder="1"/>
    <xf numFmtId="0" fontId="16" fillId="0" borderId="6" xfId="0" applyFont="1" applyBorder="1"/>
    <xf numFmtId="164" fontId="2" fillId="0" borderId="1" xfId="5" applyNumberFormat="1" applyFont="1" applyBorder="1" applyAlignment="1">
      <alignment horizontal="center" wrapText="1"/>
    </xf>
    <xf numFmtId="164" fontId="2" fillId="0" borderId="1" xfId="0" applyNumberFormat="1" applyFont="1" applyBorder="1"/>
    <xf numFmtId="3" fontId="0" fillId="0" borderId="10" xfId="0" applyNumberFormat="1" applyBorder="1"/>
    <xf numFmtId="0" fontId="1" fillId="0" borderId="8" xfId="0" applyFont="1" applyBorder="1"/>
    <xf numFmtId="0" fontId="1" fillId="0" borderId="0" xfId="0" applyFont="1" applyBorder="1"/>
    <xf numFmtId="0" fontId="0" fillId="0" borderId="8" xfId="0" applyBorder="1" applyAlignment="1">
      <alignment horizontal="center"/>
    </xf>
    <xf numFmtId="0" fontId="1" fillId="0" borderId="7" xfId="0" applyFont="1" applyBorder="1" applyAlignment="1">
      <alignment horizontal="center"/>
    </xf>
    <xf numFmtId="0" fontId="2" fillId="0" borderId="6" xfId="0" applyFont="1" applyBorder="1" applyAlignment="1">
      <alignment horizontal="center"/>
    </xf>
    <xf numFmtId="0" fontId="1" fillId="0" borderId="4" xfId="0" applyFont="1" applyBorder="1"/>
    <xf numFmtId="3" fontId="1" fillId="0" borderId="4" xfId="0" applyNumberFormat="1" applyFont="1" applyBorder="1"/>
    <xf numFmtId="0" fontId="0" fillId="2" borderId="0" xfId="0" applyFill="1"/>
    <xf numFmtId="0" fontId="0" fillId="0" borderId="26" xfId="0" applyBorder="1"/>
    <xf numFmtId="3" fontId="0" fillId="2" borderId="18" xfId="0" applyNumberFormat="1" applyFill="1" applyBorder="1"/>
    <xf numFmtId="0" fontId="1" fillId="0" borderId="33" xfId="0" applyFont="1" applyBorder="1" applyAlignment="1">
      <alignment horizontal="center"/>
    </xf>
    <xf numFmtId="0" fontId="0" fillId="0" borderId="34" xfId="0" applyBorder="1" applyAlignment="1">
      <alignment horizontal="center"/>
    </xf>
    <xf numFmtId="0" fontId="0" fillId="0" borderId="32" xfId="0" applyBorder="1"/>
    <xf numFmtId="0" fontId="7" fillId="0" borderId="22" xfId="0" applyFont="1" applyBorder="1" applyAlignment="1">
      <alignment horizontal="left" indent="1"/>
    </xf>
    <xf numFmtId="0" fontId="7" fillId="0" borderId="28" xfId="0" applyFont="1" applyBorder="1" applyAlignment="1">
      <alignment horizontal="left" indent="1"/>
    </xf>
    <xf numFmtId="3" fontId="7" fillId="2" borderId="0" xfId="0" applyNumberFormat="1" applyFont="1" applyFill="1" applyBorder="1" applyAlignment="1">
      <alignment horizontal="right" indent="1"/>
    </xf>
    <xf numFmtId="0" fontId="0" fillId="0" borderId="0" xfId="0" applyAlignment="1">
      <alignment horizontal="right"/>
    </xf>
    <xf numFmtId="164" fontId="14" fillId="2" borderId="1" xfId="0" applyNumberFormat="1" applyFont="1" applyFill="1" applyBorder="1" applyAlignment="1">
      <alignment horizontal="left" indent="1"/>
    </xf>
    <xf numFmtId="164" fontId="15" fillId="0" borderId="1" xfId="0" applyNumberFormat="1" applyFont="1" applyFill="1" applyBorder="1" applyAlignment="1">
      <alignment horizontal="center"/>
    </xf>
    <xf numFmtId="3" fontId="0" fillId="2" borderId="0" xfId="0" applyNumberFormat="1" applyFill="1" applyBorder="1"/>
    <xf numFmtId="164" fontId="0" fillId="2" borderId="0" xfId="5" applyNumberFormat="1" applyFont="1" applyFill="1" applyBorder="1"/>
    <xf numFmtId="0" fontId="0" fillId="2" borderId="8" xfId="0" applyFill="1" applyBorder="1"/>
    <xf numFmtId="0" fontId="1" fillId="0" borderId="27" xfId="0" applyFont="1" applyBorder="1"/>
    <xf numFmtId="0" fontId="1" fillId="0" borderId="23" xfId="0" applyFont="1" applyBorder="1"/>
    <xf numFmtId="3" fontId="14" fillId="2" borderId="1" xfId="0" applyNumberFormat="1" applyFont="1" applyFill="1" applyBorder="1" applyAlignment="1">
      <alignment horizontal="right" indent="1"/>
    </xf>
    <xf numFmtId="3" fontId="1" fillId="0" borderId="0" xfId="0" applyNumberFormat="1" applyFont="1"/>
    <xf numFmtId="3" fontId="0" fillId="0" borderId="0" xfId="0" applyNumberFormat="1" applyFont="1" applyBorder="1"/>
    <xf numFmtId="3" fontId="7" fillId="2" borderId="0" xfId="0" applyNumberFormat="1" applyFont="1" applyFill="1" applyBorder="1" applyAlignment="1">
      <alignment horizontal="left" indent="1"/>
    </xf>
    <xf numFmtId="0" fontId="18" fillId="0" borderId="0" xfId="0" applyFont="1" applyBorder="1"/>
    <xf numFmtId="3" fontId="0" fillId="2" borderId="10" xfId="0" applyNumberFormat="1" applyFill="1" applyBorder="1"/>
    <xf numFmtId="3" fontId="1" fillId="2" borderId="5" xfId="0" applyNumberFormat="1" applyFont="1" applyFill="1" applyBorder="1"/>
    <xf numFmtId="3" fontId="0" fillId="2" borderId="24" xfId="0" applyNumberFormat="1" applyFill="1" applyBorder="1"/>
    <xf numFmtId="3" fontId="0" fillId="2" borderId="20" xfId="0" applyNumberFormat="1" applyFill="1" applyBorder="1"/>
    <xf numFmtId="3" fontId="1" fillId="2" borderId="14" xfId="0" applyNumberFormat="1" applyFont="1" applyFill="1" applyBorder="1"/>
    <xf numFmtId="3" fontId="1" fillId="0" borderId="5" xfId="0" applyNumberFormat="1" applyFont="1" applyBorder="1"/>
    <xf numFmtId="3" fontId="1" fillId="0" borderId="10" xfId="0" applyNumberFormat="1" applyFont="1" applyBorder="1"/>
    <xf numFmtId="3" fontId="19" fillId="2" borderId="0" xfId="0" applyNumberFormat="1" applyFont="1" applyFill="1" applyBorder="1"/>
    <xf numFmtId="0" fontId="0" fillId="0" borderId="9" xfId="0" applyBorder="1"/>
    <xf numFmtId="0" fontId="0" fillId="2" borderId="15" xfId="0" applyFill="1" applyBorder="1"/>
    <xf numFmtId="3" fontId="0" fillId="2" borderId="16" xfId="0" applyNumberFormat="1" applyFill="1" applyBorder="1"/>
    <xf numFmtId="0" fontId="0" fillId="2" borderId="0" xfId="0" applyFont="1" applyFill="1" applyBorder="1"/>
    <xf numFmtId="3" fontId="0" fillId="2" borderId="16" xfId="0" applyNumberFormat="1" applyFont="1" applyFill="1" applyBorder="1"/>
    <xf numFmtId="0" fontId="1" fillId="2" borderId="16" xfId="0" applyFont="1" applyFill="1" applyBorder="1"/>
    <xf numFmtId="0" fontId="1" fillId="2" borderId="0" xfId="0" applyFont="1" applyFill="1" applyBorder="1"/>
    <xf numFmtId="3" fontId="0" fillId="2" borderId="17" xfId="0" applyNumberFormat="1" applyFill="1" applyBorder="1"/>
    <xf numFmtId="3" fontId="1" fillId="2" borderId="35" xfId="0" applyNumberFormat="1" applyFont="1" applyFill="1" applyBorder="1"/>
    <xf numFmtId="3" fontId="7" fillId="2" borderId="18" xfId="0" applyNumberFormat="1" applyFont="1" applyFill="1" applyBorder="1" applyAlignment="1">
      <alignment horizontal="right"/>
    </xf>
    <xf numFmtId="0" fontId="7" fillId="2" borderId="18" xfId="0" applyFont="1" applyFill="1" applyBorder="1" applyAlignment="1"/>
    <xf numFmtId="3" fontId="7" fillId="2" borderId="18" xfId="0" applyNumberFormat="1" applyFont="1" applyFill="1" applyBorder="1" applyAlignment="1"/>
    <xf numFmtId="0" fontId="19" fillId="0" borderId="0" xfId="0" applyFont="1" applyBorder="1"/>
    <xf numFmtId="3" fontId="19" fillId="2" borderId="10" xfId="0" applyNumberFormat="1" applyFont="1" applyFill="1" applyBorder="1"/>
    <xf numFmtId="17" fontId="0" fillId="0" borderId="8" xfId="0" applyNumberFormat="1" applyBorder="1" applyAlignment="1">
      <alignment horizontal="center"/>
    </xf>
    <xf numFmtId="0" fontId="3" fillId="0" borderId="0" xfId="0" applyFont="1" applyFill="1" applyBorder="1"/>
    <xf numFmtId="0" fontId="0" fillId="0" borderId="8" xfId="0" applyBorder="1" applyAlignment="1">
      <alignment horizontal="center" vertical="center"/>
    </xf>
    <xf numFmtId="3" fontId="3" fillId="0" borderId="0" xfId="0" applyNumberFormat="1" applyFont="1" applyBorder="1" applyAlignment="1">
      <alignment horizontal="right"/>
    </xf>
    <xf numFmtId="16" fontId="0" fillId="0" borderId="6" xfId="0" applyNumberFormat="1" applyBorder="1" applyAlignment="1">
      <alignment horizontal="center"/>
    </xf>
    <xf numFmtId="3" fontId="3" fillId="0" borderId="0" xfId="0" applyNumberFormat="1" applyFont="1" applyFill="1" applyBorder="1"/>
    <xf numFmtId="3" fontId="19" fillId="0" borderId="10" xfId="0" applyNumberFormat="1" applyFont="1" applyBorder="1"/>
    <xf numFmtId="14" fontId="0" fillId="0" borderId="8" xfId="0" applyNumberFormat="1" applyBorder="1" applyAlignment="1">
      <alignment horizontal="center"/>
    </xf>
    <xf numFmtId="0" fontId="0" fillId="2" borderId="19" xfId="0" applyFill="1" applyBorder="1"/>
    <xf numFmtId="0" fontId="0" fillId="0" borderId="0" xfId="0" applyBorder="1" applyAlignment="1">
      <alignment horizontal="center"/>
    </xf>
    <xf numFmtId="0" fontId="1" fillId="2" borderId="36" xfId="0" applyFont="1" applyFill="1" applyBorder="1"/>
    <xf numFmtId="3" fontId="0" fillId="2" borderId="37" xfId="0" applyNumberFormat="1" applyFill="1" applyBorder="1"/>
    <xf numFmtId="3" fontId="0" fillId="2" borderId="38" xfId="0" applyNumberFormat="1" applyFill="1" applyBorder="1"/>
    <xf numFmtId="0" fontId="0" fillId="2" borderId="38" xfId="0" applyFill="1" applyBorder="1"/>
    <xf numFmtId="3" fontId="1" fillId="2" borderId="36" xfId="0" applyNumberFormat="1" applyFont="1" applyFill="1" applyBorder="1"/>
    <xf numFmtId="3" fontId="1" fillId="2" borderId="40" xfId="0" applyNumberFormat="1" applyFont="1" applyFill="1" applyBorder="1"/>
    <xf numFmtId="0" fontId="1" fillId="0" borderId="10" xfId="0" applyFont="1" applyBorder="1" applyAlignment="1">
      <alignment horizontal="center"/>
    </xf>
    <xf numFmtId="0" fontId="1" fillId="0" borderId="0" xfId="0" applyFont="1" applyFill="1" applyBorder="1"/>
    <xf numFmtId="0" fontId="0" fillId="0" borderId="8" xfId="0" applyBorder="1" applyAlignment="1">
      <alignment horizontal="left"/>
    </xf>
    <xf numFmtId="0" fontId="0" fillId="0" borderId="8" xfId="0" applyFill="1" applyBorder="1"/>
    <xf numFmtId="3" fontId="20" fillId="0" borderId="1" xfId="0" applyNumberFormat="1" applyFont="1" applyBorder="1"/>
    <xf numFmtId="0" fontId="15" fillId="2" borderId="5" xfId="2" applyFont="1" applyFill="1" applyBorder="1" applyAlignment="1" applyProtection="1">
      <alignment horizontal="center"/>
    </xf>
    <xf numFmtId="3" fontId="7" fillId="2" borderId="10" xfId="0" applyNumberFormat="1" applyFont="1" applyFill="1" applyBorder="1" applyAlignment="1">
      <alignment horizontal="right"/>
    </xf>
    <xf numFmtId="0" fontId="7" fillId="2" borderId="10" xfId="0" applyFont="1" applyFill="1" applyBorder="1" applyAlignment="1"/>
    <xf numFmtId="3" fontId="7" fillId="2" borderId="10" xfId="0" applyNumberFormat="1" applyFont="1" applyFill="1" applyBorder="1" applyAlignment="1"/>
    <xf numFmtId="0" fontId="7" fillId="2" borderId="10" xfId="0" applyFont="1" applyFill="1" applyBorder="1" applyAlignment="1">
      <alignment horizontal="right" indent="1"/>
    </xf>
    <xf numFmtId="3" fontId="7" fillId="2" borderId="10" xfId="0" applyNumberFormat="1" applyFont="1" applyFill="1" applyBorder="1" applyAlignment="1">
      <alignment horizontal="right" indent="1"/>
    </xf>
    <xf numFmtId="3" fontId="14" fillId="2" borderId="5" xfId="0" applyNumberFormat="1" applyFont="1" applyFill="1" applyBorder="1" applyAlignment="1">
      <alignment horizontal="right" indent="1"/>
    </xf>
    <xf numFmtId="0" fontId="1" fillId="0" borderId="8" xfId="0" applyFont="1" applyBorder="1" applyAlignment="1">
      <alignment horizontal="center"/>
    </xf>
    <xf numFmtId="0" fontId="3" fillId="0" borderId="8" xfId="0" applyFont="1" applyBorder="1"/>
    <xf numFmtId="0" fontId="0" fillId="0" borderId="42" xfId="0" applyBorder="1"/>
    <xf numFmtId="0" fontId="0" fillId="0" borderId="41" xfId="0" applyBorder="1"/>
    <xf numFmtId="0" fontId="1" fillId="0" borderId="41" xfId="0" applyFont="1" applyBorder="1"/>
    <xf numFmtId="0" fontId="17" fillId="0" borderId="8" xfId="0" applyFont="1" applyBorder="1"/>
    <xf numFmtId="0" fontId="21" fillId="0" borderId="0" xfId="0" applyFont="1" applyFill="1" applyBorder="1"/>
    <xf numFmtId="0" fontId="21" fillId="0" borderId="0" xfId="0" applyFont="1" applyBorder="1"/>
    <xf numFmtId="0" fontId="19" fillId="0" borderId="0" xfId="0" applyFont="1" applyFill="1" applyBorder="1"/>
    <xf numFmtId="3" fontId="19" fillId="2" borderId="16" xfId="0" applyNumberFormat="1" applyFont="1" applyFill="1" applyBorder="1"/>
    <xf numFmtId="3" fontId="3" fillId="0" borderId="0" xfId="0" applyNumberFormat="1" applyFont="1" applyBorder="1" applyAlignment="1">
      <alignment horizontal="center"/>
    </xf>
    <xf numFmtId="0" fontId="0" fillId="0" borderId="29" xfId="0" applyBorder="1"/>
    <xf numFmtId="0" fontId="0" fillId="0" borderId="25" xfId="0" applyBorder="1"/>
    <xf numFmtId="0" fontId="0" fillId="0" borderId="30" xfId="0" applyBorder="1"/>
    <xf numFmtId="0" fontId="0" fillId="0" borderId="3" xfId="0" applyBorder="1"/>
    <xf numFmtId="0" fontId="0" fillId="0" borderId="44" xfId="0" applyBorder="1"/>
    <xf numFmtId="0" fontId="3" fillId="0" borderId="7" xfId="0" applyFont="1" applyBorder="1"/>
    <xf numFmtId="0" fontId="3" fillId="0" borderId="2" xfId="0" applyFont="1" applyBorder="1"/>
    <xf numFmtId="3" fontId="3" fillId="0" borderId="2" xfId="0" applyNumberFormat="1" applyFont="1" applyBorder="1"/>
    <xf numFmtId="0" fontId="3" fillId="0" borderId="10" xfId="0" applyFont="1" applyBorder="1"/>
    <xf numFmtId="0" fontId="3" fillId="0" borderId="1" xfId="0" applyFont="1" applyBorder="1"/>
    <xf numFmtId="3" fontId="2" fillId="2" borderId="14" xfId="0" applyNumberFormat="1" applyFont="1" applyFill="1" applyBorder="1"/>
    <xf numFmtId="3" fontId="0" fillId="0" borderId="0" xfId="0" applyNumberFormat="1" applyFont="1" applyBorder="1" applyAlignment="1">
      <alignment horizontal="right"/>
    </xf>
    <xf numFmtId="0" fontId="0" fillId="0" borderId="0" xfId="0" applyFont="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Border="1"/>
    <xf numFmtId="0" fontId="19" fillId="0" borderId="8" xfId="0" applyFont="1" applyBorder="1"/>
    <xf numFmtId="0" fontId="1" fillId="0" borderId="23" xfId="0" applyFont="1" applyBorder="1" applyAlignment="1">
      <alignment horizontal="center" vertical="center"/>
    </xf>
    <xf numFmtId="0" fontId="1" fillId="0" borderId="23" xfId="0" applyFont="1" applyBorder="1" applyAlignment="1">
      <alignment horizontal="center"/>
    </xf>
    <xf numFmtId="0" fontId="1" fillId="0" borderId="26" xfId="0" applyFont="1" applyBorder="1" applyAlignment="1">
      <alignment horizontal="center"/>
    </xf>
    <xf numFmtId="0" fontId="0" fillId="0" borderId="23" xfId="0" applyBorder="1"/>
    <xf numFmtId="0" fontId="1" fillId="0" borderId="27" xfId="0" applyFont="1" applyBorder="1" applyAlignment="1">
      <alignment horizontal="center"/>
    </xf>
    <xf numFmtId="3" fontId="17" fillId="0" borderId="0" xfId="0" applyNumberFormat="1" applyFont="1" applyBorder="1"/>
    <xf numFmtId="3" fontId="17" fillId="0" borderId="0" xfId="0" applyNumberFormat="1" applyFont="1"/>
    <xf numFmtId="0" fontId="0" fillId="0" borderId="5" xfId="0" applyFill="1" applyBorder="1"/>
    <xf numFmtId="0" fontId="0" fillId="0" borderId="6" xfId="0" applyBorder="1" applyAlignment="1">
      <alignment horizontal="center"/>
    </xf>
    <xf numFmtId="4" fontId="0" fillId="0" borderId="10" xfId="0" applyNumberFormat="1" applyBorder="1"/>
    <xf numFmtId="0" fontId="0" fillId="0" borderId="0" xfId="0" applyBorder="1" applyAlignment="1"/>
    <xf numFmtId="0" fontId="0" fillId="0" borderId="0" xfId="0" applyFill="1" applyBorder="1" applyAlignment="1"/>
    <xf numFmtId="0" fontId="1" fillId="0" borderId="6" xfId="0" applyFont="1" applyBorder="1" applyAlignment="1">
      <alignment horizontal="center"/>
    </xf>
    <xf numFmtId="0" fontId="1" fillId="0" borderId="1" xfId="0" applyFont="1" applyBorder="1" applyAlignment="1"/>
    <xf numFmtId="4" fontId="1" fillId="0" borderId="5" xfId="0" applyNumberFormat="1" applyFont="1" applyBorder="1"/>
    <xf numFmtId="0" fontId="0" fillId="0" borderId="12" xfId="0" applyBorder="1"/>
    <xf numFmtId="0" fontId="1" fillId="0" borderId="0" xfId="0" applyFont="1" applyBorder="1" applyAlignment="1">
      <alignment horizontal="center"/>
    </xf>
    <xf numFmtId="0" fontId="0" fillId="0" borderId="46" xfId="0" applyBorder="1"/>
    <xf numFmtId="0" fontId="1" fillId="0" borderId="0" xfId="0" applyFont="1" applyFill="1" applyBorder="1" applyAlignment="1">
      <alignment horizontal="center"/>
    </xf>
    <xf numFmtId="0" fontId="0" fillId="0" borderId="0" xfId="0" applyFont="1" applyFill="1" applyBorder="1" applyAlignment="1">
      <alignment horizontal="left"/>
    </xf>
    <xf numFmtId="0" fontId="0" fillId="0" borderId="44" xfId="0" applyFill="1" applyBorder="1"/>
    <xf numFmtId="0" fontId="1" fillId="0" borderId="47" xfId="0" applyFont="1" applyBorder="1"/>
    <xf numFmtId="0" fontId="0" fillId="0" borderId="25" xfId="0" applyFill="1" applyBorder="1"/>
    <xf numFmtId="0" fontId="0" fillId="0" borderId="48" xfId="0" applyBorder="1"/>
    <xf numFmtId="0" fontId="1" fillId="0" borderId="12" xfId="0" applyFont="1" applyFill="1" applyBorder="1"/>
    <xf numFmtId="0" fontId="19" fillId="2" borderId="0" xfId="0" applyFont="1" applyFill="1" applyBorder="1"/>
    <xf numFmtId="3" fontId="21" fillId="0" borderId="0" xfId="0" applyNumberFormat="1" applyFont="1" applyBorder="1"/>
    <xf numFmtId="3" fontId="22" fillId="2" borderId="1" xfId="0" applyNumberFormat="1" applyFont="1" applyFill="1" applyBorder="1"/>
    <xf numFmtId="0" fontId="1" fillId="0" borderId="0" xfId="0" applyFont="1" applyAlignment="1"/>
    <xf numFmtId="0" fontId="0" fillId="0" borderId="27" xfId="0" applyBorder="1"/>
    <xf numFmtId="0" fontId="0" fillId="0" borderId="31" xfId="0" applyBorder="1"/>
    <xf numFmtId="0" fontId="1" fillId="0" borderId="26" xfId="0" applyFont="1" applyBorder="1"/>
    <xf numFmtId="0" fontId="0" fillId="0" borderId="26" xfId="0" applyBorder="1" applyAlignment="1">
      <alignment horizontal="left"/>
    </xf>
    <xf numFmtId="0" fontId="0" fillId="0" borderId="26" xfId="0" applyFont="1" applyBorder="1" applyAlignment="1">
      <alignment horizontal="left"/>
    </xf>
    <xf numFmtId="3" fontId="19" fillId="0" borderId="0" xfId="0" applyNumberFormat="1" applyFont="1" applyBorder="1"/>
    <xf numFmtId="0" fontId="19" fillId="0" borderId="0" xfId="0" applyFont="1"/>
    <xf numFmtId="3" fontId="20" fillId="2" borderId="1" xfId="0" applyNumberFormat="1" applyFont="1" applyFill="1" applyBorder="1"/>
    <xf numFmtId="3" fontId="2" fillId="0" borderId="1" xfId="0" applyNumberFormat="1" applyFont="1" applyBorder="1"/>
    <xf numFmtId="0" fontId="17" fillId="0" borderId="10" xfId="0" applyFont="1" applyBorder="1"/>
    <xf numFmtId="3" fontId="17" fillId="2" borderId="10" xfId="0" applyNumberFormat="1" applyFont="1" applyFill="1" applyBorder="1"/>
    <xf numFmtId="3" fontId="0" fillId="0" borderId="23" xfId="0" applyNumberFormat="1" applyBorder="1"/>
    <xf numFmtId="3" fontId="19" fillId="0" borderId="0" xfId="0" applyNumberFormat="1" applyFont="1" applyBorder="1" applyAlignment="1">
      <alignment horizontal="right"/>
    </xf>
    <xf numFmtId="0" fontId="19" fillId="0" borderId="0" xfId="0" applyFont="1" applyBorder="1" applyAlignment="1">
      <alignment horizontal="right"/>
    </xf>
    <xf numFmtId="0" fontId="16" fillId="0" borderId="7" xfId="0" applyFont="1" applyBorder="1"/>
    <xf numFmtId="0" fontId="16" fillId="0" borderId="2" xfId="0" applyFont="1" applyBorder="1"/>
    <xf numFmtId="0" fontId="16" fillId="0" borderId="2" xfId="0" applyFont="1" applyBorder="1" applyAlignment="1">
      <alignment horizontal="center"/>
    </xf>
    <xf numFmtId="0" fontId="16" fillId="2" borderId="9" xfId="0" applyFont="1" applyFill="1" applyBorder="1" applyAlignment="1">
      <alignment horizontal="center"/>
    </xf>
    <xf numFmtId="0" fontId="16" fillId="0" borderId="11" xfId="0" applyFont="1" applyBorder="1"/>
    <xf numFmtId="0" fontId="16" fillId="0" borderId="12" xfId="0" applyFont="1" applyBorder="1"/>
    <xf numFmtId="0" fontId="16" fillId="0" borderId="13" xfId="0" applyFont="1" applyBorder="1" applyAlignment="1">
      <alignment horizontal="center"/>
    </xf>
    <xf numFmtId="0" fontId="16" fillId="0" borderId="8" xfId="0" applyFont="1" applyBorder="1"/>
    <xf numFmtId="0" fontId="23" fillId="0" borderId="0" xfId="0" applyFont="1" applyBorder="1"/>
    <xf numFmtId="3" fontId="23" fillId="0" borderId="0" xfId="0" applyNumberFormat="1" applyFont="1" applyBorder="1"/>
    <xf numFmtId="3" fontId="24" fillId="2" borderId="0" xfId="0" applyNumberFormat="1" applyFont="1" applyFill="1" applyBorder="1"/>
    <xf numFmtId="3" fontId="24" fillId="2" borderId="10" xfId="0" applyNumberFormat="1" applyFont="1" applyFill="1" applyBorder="1"/>
    <xf numFmtId="0" fontId="23" fillId="0" borderId="8" xfId="0" applyFont="1" applyBorder="1"/>
    <xf numFmtId="0" fontId="23" fillId="0" borderId="0" xfId="0" applyFont="1" applyFill="1" applyBorder="1"/>
    <xf numFmtId="3" fontId="23" fillId="2" borderId="0" xfId="0" applyNumberFormat="1" applyFont="1" applyFill="1" applyBorder="1"/>
    <xf numFmtId="0" fontId="23" fillId="0" borderId="7" xfId="0" applyFont="1" applyBorder="1"/>
    <xf numFmtId="3" fontId="16" fillId="0" borderId="2" xfId="0" applyNumberFormat="1" applyFont="1" applyBorder="1"/>
    <xf numFmtId="3" fontId="16" fillId="0" borderId="0" xfId="0" applyNumberFormat="1" applyFont="1" applyBorder="1"/>
    <xf numFmtId="3" fontId="25" fillId="2" borderId="0" xfId="0" applyNumberFormat="1" applyFont="1" applyFill="1" applyBorder="1"/>
    <xf numFmtId="3" fontId="16" fillId="0" borderId="9" xfId="0" applyNumberFormat="1" applyFont="1" applyBorder="1"/>
    <xf numFmtId="0" fontId="16" fillId="0" borderId="0" xfId="0" applyFont="1" applyBorder="1"/>
    <xf numFmtId="3" fontId="16" fillId="0" borderId="10" xfId="0" applyNumberFormat="1" applyFont="1" applyBorder="1"/>
    <xf numFmtId="3" fontId="25" fillId="0" borderId="2" xfId="0" applyNumberFormat="1" applyFont="1" applyBorder="1"/>
    <xf numFmtId="3" fontId="16" fillId="0" borderId="12" xfId="0" applyNumberFormat="1" applyFont="1" applyBorder="1"/>
    <xf numFmtId="3" fontId="16" fillId="0" borderId="13" xfId="0" applyNumberFormat="1" applyFont="1" applyBorder="1"/>
    <xf numFmtId="3" fontId="25" fillId="0" borderId="0" xfId="0" applyNumberFormat="1" applyFont="1" applyBorder="1"/>
    <xf numFmtId="3" fontId="0" fillId="0" borderId="44" xfId="0" applyNumberFormat="1" applyBorder="1"/>
    <xf numFmtId="0" fontId="20" fillId="0" borderId="1" xfId="0" applyFont="1" applyBorder="1"/>
    <xf numFmtId="3" fontId="19" fillId="0" borderId="0" xfId="0" applyNumberFormat="1" applyFont="1" applyFill="1" applyBorder="1"/>
    <xf numFmtId="3" fontId="19" fillId="0" borderId="0" xfId="0" applyNumberFormat="1" applyFont="1"/>
    <xf numFmtId="0" fontId="1" fillId="0" borderId="29" xfId="0" applyFont="1" applyBorder="1"/>
    <xf numFmtId="0" fontId="1" fillId="0" borderId="25" xfId="0" applyFont="1" applyBorder="1"/>
    <xf numFmtId="0" fontId="1" fillId="0" borderId="30" xfId="0" applyFont="1" applyBorder="1"/>
    <xf numFmtId="0" fontId="1" fillId="0" borderId="43" xfId="0" applyFont="1" applyBorder="1"/>
    <xf numFmtId="0" fontId="1" fillId="0" borderId="44" xfId="0" applyFont="1" applyBorder="1"/>
    <xf numFmtId="0" fontId="16" fillId="0" borderId="0" xfId="0" applyFont="1" applyFill="1" applyBorder="1"/>
    <xf numFmtId="0" fontId="16" fillId="0" borderId="2" xfId="0" applyFont="1" applyFill="1" applyBorder="1"/>
    <xf numFmtId="0" fontId="23" fillId="0" borderId="11" xfId="0" applyFont="1" applyBorder="1"/>
    <xf numFmtId="0" fontId="16" fillId="0" borderId="12" xfId="0" applyFont="1" applyFill="1" applyBorder="1"/>
    <xf numFmtId="0" fontId="23" fillId="0" borderId="12" xfId="0" applyFont="1" applyBorder="1"/>
    <xf numFmtId="0" fontId="23" fillId="0" borderId="12" xfId="0" applyFont="1" applyBorder="1" applyAlignment="1">
      <alignment horizontal="right"/>
    </xf>
    <xf numFmtId="0" fontId="23" fillId="0" borderId="13" xfId="0" applyFont="1" applyBorder="1" applyAlignment="1">
      <alignment horizontal="right"/>
    </xf>
    <xf numFmtId="0" fontId="1" fillId="0" borderId="8" xfId="0" applyFont="1" applyBorder="1" applyAlignment="1">
      <alignment horizontal="left"/>
    </xf>
    <xf numFmtId="3" fontId="27" fillId="2" borderId="10" xfId="0" applyNumberFormat="1" applyFont="1" applyFill="1" applyBorder="1"/>
    <xf numFmtId="3" fontId="25" fillId="2" borderId="2" xfId="0" applyNumberFormat="1" applyFont="1" applyFill="1" applyBorder="1"/>
    <xf numFmtId="6" fontId="0" fillId="0" borderId="0" xfId="0" applyNumberFormat="1"/>
    <xf numFmtId="0" fontId="1" fillId="0" borderId="0" xfId="0" applyFont="1"/>
    <xf numFmtId="6" fontId="17" fillId="0" borderId="0" xfId="0" applyNumberFormat="1" applyFont="1"/>
    <xf numFmtId="6" fontId="19" fillId="0" borderId="0" xfId="0" applyNumberFormat="1" applyFont="1"/>
    <xf numFmtId="0" fontId="17" fillId="0" borderId="0" xfId="0" applyFont="1"/>
    <xf numFmtId="6" fontId="1" fillId="0" borderId="25" xfId="0" applyNumberFormat="1" applyFont="1" applyBorder="1"/>
    <xf numFmtId="6" fontId="1" fillId="0" borderId="44" xfId="0" applyNumberFormat="1" applyFont="1" applyBorder="1"/>
    <xf numFmtId="6" fontId="1" fillId="0" borderId="45" xfId="0" applyNumberFormat="1" applyFont="1" applyBorder="1"/>
    <xf numFmtId="0" fontId="26" fillId="0" borderId="25" xfId="0" applyFont="1" applyBorder="1"/>
    <xf numFmtId="0" fontId="26" fillId="0" borderId="30" xfId="0" applyFont="1" applyBorder="1"/>
    <xf numFmtId="6" fontId="20" fillId="0" borderId="44" xfId="0" applyNumberFormat="1" applyFont="1" applyBorder="1"/>
    <xf numFmtId="0" fontId="20" fillId="0" borderId="25" xfId="0" applyFont="1" applyBorder="1"/>
    <xf numFmtId="6" fontId="20" fillId="0" borderId="45" xfId="0" applyNumberFormat="1" applyFont="1" applyBorder="1"/>
    <xf numFmtId="3" fontId="19" fillId="2" borderId="0" xfId="4" applyNumberFormat="1" applyFont="1" applyFill="1" applyBorder="1"/>
    <xf numFmtId="164" fontId="19" fillId="2" borderId="0" xfId="5" applyNumberFormat="1" applyFont="1" applyFill="1" applyBorder="1"/>
    <xf numFmtId="164" fontId="19" fillId="2" borderId="0" xfId="5" applyNumberFormat="1" applyFont="1" applyFill="1" applyBorder="1" applyAlignment="1">
      <alignment horizontal="right"/>
    </xf>
    <xf numFmtId="164" fontId="2" fillId="2" borderId="1" xfId="0" applyNumberFormat="1" applyFont="1" applyFill="1" applyBorder="1"/>
    <xf numFmtId="3" fontId="3" fillId="0" borderId="10" xfId="0" applyNumberFormat="1" applyFont="1" applyBorder="1"/>
    <xf numFmtId="0" fontId="17" fillId="0" borderId="0" xfId="0" applyFont="1" applyBorder="1"/>
    <xf numFmtId="3" fontId="0" fillId="0" borderId="10" xfId="0" applyNumberFormat="1" applyFont="1" applyBorder="1" applyAlignment="1">
      <alignment horizontal="right"/>
    </xf>
    <xf numFmtId="0" fontId="0" fillId="0" borderId="10" xfId="0" applyFont="1" applyBorder="1" applyAlignment="1">
      <alignment horizontal="right"/>
    </xf>
    <xf numFmtId="3" fontId="17" fillId="0" borderId="0" xfId="0" applyNumberFormat="1" applyFont="1" applyFill="1" applyBorder="1"/>
    <xf numFmtId="0" fontId="17" fillId="0" borderId="13" xfId="0" applyFont="1" applyBorder="1"/>
    <xf numFmtId="3" fontId="21" fillId="0" borderId="10" xfId="0" applyNumberFormat="1" applyFont="1" applyBorder="1"/>
    <xf numFmtId="3" fontId="21" fillId="0" borderId="10" xfId="0" applyNumberFormat="1" applyFont="1" applyBorder="1" applyAlignment="1">
      <alignment horizontal="center"/>
    </xf>
    <xf numFmtId="3" fontId="17" fillId="2" borderId="0" xfId="0" applyNumberFormat="1" applyFont="1" applyFill="1" applyBorder="1"/>
    <xf numFmtId="0" fontId="17" fillId="0" borderId="6" xfId="0" applyFont="1" applyBorder="1"/>
    <xf numFmtId="0" fontId="17" fillId="0" borderId="8" xfId="0" applyFont="1" applyBorder="1" applyAlignment="1">
      <alignment horizontal="center"/>
    </xf>
    <xf numFmtId="0" fontId="17" fillId="2" borderId="0" xfId="0" applyFont="1" applyFill="1" applyBorder="1"/>
    <xf numFmtId="0" fontId="17" fillId="2" borderId="10" xfId="0" applyFont="1" applyFill="1" applyBorder="1"/>
    <xf numFmtId="0" fontId="17" fillId="0" borderId="0" xfId="0" applyFont="1" applyFill="1" applyBorder="1"/>
    <xf numFmtId="3" fontId="0" fillId="0" borderId="0" xfId="0" applyNumberFormat="1" applyBorder="1" applyAlignment="1">
      <alignment horizontal="center"/>
    </xf>
    <xf numFmtId="0" fontId="2" fillId="0" borderId="0" xfId="0" applyFont="1" applyFill="1" applyBorder="1" applyAlignment="1">
      <alignment horizontal="center"/>
    </xf>
    <xf numFmtId="164" fontId="15" fillId="0" borderId="0" xfId="0" applyNumberFormat="1" applyFont="1" applyFill="1" applyBorder="1"/>
    <xf numFmtId="3" fontId="19" fillId="0" borderId="10" xfId="0" applyNumberFormat="1" applyFont="1" applyFill="1" applyBorder="1"/>
    <xf numFmtId="3" fontId="19" fillId="2" borderId="20" xfId="0" applyNumberFormat="1" applyFont="1" applyFill="1" applyBorder="1"/>
    <xf numFmtId="3" fontId="21" fillId="0" borderId="9" xfId="0" applyNumberFormat="1" applyFont="1" applyBorder="1"/>
    <xf numFmtId="0" fontId="0" fillId="3" borderId="0" xfId="0" applyFill="1" applyBorder="1"/>
    <xf numFmtId="0" fontId="19" fillId="3" borderId="0" xfId="0" applyFont="1" applyFill="1" applyBorder="1"/>
    <xf numFmtId="0" fontId="19" fillId="4" borderId="0" xfId="0" applyFont="1" applyFill="1" applyBorder="1"/>
    <xf numFmtId="0" fontId="0" fillId="4" borderId="0" xfId="0" applyFill="1" applyBorder="1"/>
    <xf numFmtId="0" fontId="19" fillId="0" borderId="10" xfId="0" applyFont="1" applyBorder="1"/>
    <xf numFmtId="0" fontId="3" fillId="3" borderId="0" xfId="0" applyFont="1" applyFill="1" applyBorder="1"/>
    <xf numFmtId="0" fontId="21" fillId="5" borderId="0" xfId="0" applyFont="1" applyFill="1" applyBorder="1"/>
    <xf numFmtId="0" fontId="3" fillId="5" borderId="0" xfId="0" applyFont="1" applyFill="1" applyBorder="1"/>
    <xf numFmtId="3" fontId="3" fillId="3" borderId="0" xfId="0" applyNumberFormat="1" applyFont="1" applyFill="1" applyBorder="1" applyAlignment="1">
      <alignment horizontal="right"/>
    </xf>
    <xf numFmtId="0" fontId="3" fillId="3" borderId="0" xfId="0" applyFont="1" applyFill="1" applyBorder="1" applyAlignment="1">
      <alignment horizontal="center"/>
    </xf>
    <xf numFmtId="0" fontId="21" fillId="3" borderId="10" xfId="0" applyFont="1" applyFill="1" applyBorder="1" applyAlignment="1">
      <alignment horizontal="center"/>
    </xf>
    <xf numFmtId="3" fontId="3" fillId="3" borderId="0" xfId="0" applyNumberFormat="1" applyFont="1" applyFill="1" applyBorder="1" applyAlignment="1">
      <alignment horizontal="center"/>
    </xf>
    <xf numFmtId="3" fontId="21" fillId="3" borderId="0" xfId="0" applyNumberFormat="1" applyFont="1" applyFill="1" applyBorder="1" applyAlignment="1">
      <alignment horizontal="center"/>
    </xf>
    <xf numFmtId="3" fontId="21" fillId="3" borderId="10" xfId="0" applyNumberFormat="1" applyFont="1" applyFill="1" applyBorder="1" applyAlignment="1">
      <alignment horizontal="center"/>
    </xf>
    <xf numFmtId="0" fontId="21" fillId="3" borderId="0" xfId="0" applyFont="1" applyFill="1" applyBorder="1"/>
    <xf numFmtId="3" fontId="3" fillId="5" borderId="0" xfId="0" applyNumberFormat="1" applyFont="1" applyFill="1" applyBorder="1" applyAlignment="1">
      <alignment horizontal="right"/>
    </xf>
    <xf numFmtId="3" fontId="21" fillId="5" borderId="10" xfId="0" applyNumberFormat="1" applyFont="1" applyFill="1" applyBorder="1" applyAlignment="1">
      <alignment horizontal="center"/>
    </xf>
    <xf numFmtId="3" fontId="3" fillId="5" borderId="0" xfId="0" applyNumberFormat="1" applyFont="1" applyFill="1" applyBorder="1" applyAlignment="1">
      <alignment horizontal="center"/>
    </xf>
    <xf numFmtId="0" fontId="3" fillId="5" borderId="0" xfId="0" applyFont="1" applyFill="1" applyBorder="1" applyAlignment="1">
      <alignment horizontal="center"/>
    </xf>
    <xf numFmtId="0" fontId="3" fillId="3" borderId="0" xfId="0" applyFont="1" applyFill="1" applyBorder="1" applyAlignment="1">
      <alignment horizontal="right"/>
    </xf>
    <xf numFmtId="3" fontId="3" fillId="3" borderId="0" xfId="0" applyNumberFormat="1" applyFont="1" applyFill="1" applyBorder="1" applyAlignment="1"/>
    <xf numFmtId="3" fontId="3" fillId="3" borderId="10" xfId="0" applyNumberFormat="1" applyFont="1" applyFill="1" applyBorder="1" applyAlignment="1">
      <alignment horizontal="center"/>
    </xf>
    <xf numFmtId="3" fontId="3" fillId="5" borderId="0" xfId="0" applyNumberFormat="1" applyFont="1" applyFill="1" applyBorder="1" applyAlignment="1"/>
    <xf numFmtId="3" fontId="21" fillId="5" borderId="0" xfId="0" applyNumberFormat="1" applyFont="1" applyFill="1" applyBorder="1" applyAlignment="1">
      <alignment horizontal="center"/>
    </xf>
    <xf numFmtId="3" fontId="25" fillId="2" borderId="9" xfId="0" applyNumberFormat="1" applyFont="1" applyFill="1" applyBorder="1"/>
    <xf numFmtId="3" fontId="25" fillId="2" borderId="10" xfId="0" applyNumberFormat="1" applyFont="1" applyFill="1" applyBorder="1"/>
    <xf numFmtId="0" fontId="3" fillId="6" borderId="0" xfId="0" applyFont="1" applyFill="1" applyBorder="1"/>
    <xf numFmtId="3" fontId="21" fillId="3" borderId="0" xfId="0" applyNumberFormat="1" applyFont="1" applyFill="1" applyBorder="1" applyAlignment="1"/>
    <xf numFmtId="3" fontId="21" fillId="3" borderId="0" xfId="0" applyNumberFormat="1" applyFont="1" applyFill="1" applyBorder="1" applyAlignment="1">
      <alignment horizontal="right"/>
    </xf>
    <xf numFmtId="3" fontId="19" fillId="3" borderId="0" xfId="0" applyNumberFormat="1" applyFont="1" applyFill="1" applyBorder="1" applyAlignment="1">
      <alignment horizontal="right"/>
    </xf>
    <xf numFmtId="3" fontId="19" fillId="3" borderId="0" xfId="0" applyNumberFormat="1" applyFont="1" applyFill="1" applyBorder="1"/>
    <xf numFmtId="3" fontId="11" fillId="2" borderId="0" xfId="0" applyNumberFormat="1" applyFont="1" applyFill="1" applyAlignment="1">
      <alignment horizontal="center"/>
    </xf>
    <xf numFmtId="3" fontId="25" fillId="2" borderId="12" xfId="0" applyNumberFormat="1" applyFont="1" applyFill="1" applyBorder="1"/>
    <xf numFmtId="3" fontId="25" fillId="2" borderId="13" xfId="0" applyNumberFormat="1" applyFont="1" applyFill="1" applyBorder="1"/>
    <xf numFmtId="3" fontId="16" fillId="2" borderId="0" xfId="0" applyNumberFormat="1" applyFont="1" applyFill="1" applyBorder="1"/>
    <xf numFmtId="0" fontId="19" fillId="0" borderId="6" xfId="0" applyFont="1" applyBorder="1"/>
    <xf numFmtId="0" fontId="20" fillId="0" borderId="1" xfId="0" applyFont="1" applyBorder="1" applyAlignment="1">
      <alignment horizontal="center"/>
    </xf>
    <xf numFmtId="0" fontId="20" fillId="0" borderId="5" xfId="0" applyFont="1" applyBorder="1" applyAlignment="1">
      <alignment horizontal="center"/>
    </xf>
    <xf numFmtId="0" fontId="19" fillId="0" borderId="8" xfId="0" applyFont="1" applyBorder="1" applyAlignment="1">
      <alignment horizontal="center"/>
    </xf>
    <xf numFmtId="3" fontId="19" fillId="2" borderId="2" xfId="0" applyNumberFormat="1" applyFont="1" applyFill="1" applyBorder="1"/>
    <xf numFmtId="3" fontId="19" fillId="2" borderId="9" xfId="0" applyNumberFormat="1" applyFont="1" applyFill="1" applyBorder="1"/>
    <xf numFmtId="3" fontId="20" fillId="2" borderId="21" xfId="0" applyNumberFormat="1" applyFont="1" applyFill="1" applyBorder="1"/>
    <xf numFmtId="3" fontId="20" fillId="2" borderId="5" xfId="0" applyNumberFormat="1" applyFont="1" applyFill="1" applyBorder="1"/>
    <xf numFmtId="0" fontId="19" fillId="0" borderId="3" xfId="0" applyFont="1" applyBorder="1"/>
    <xf numFmtId="3" fontId="19" fillId="0" borderId="23" xfId="0" applyNumberFormat="1" applyFont="1" applyBorder="1"/>
    <xf numFmtId="0" fontId="20" fillId="0" borderId="6" xfId="0" applyFont="1" applyBorder="1"/>
    <xf numFmtId="0" fontId="19" fillId="0" borderId="8" xfId="0" applyFont="1" applyBorder="1" applyAlignment="1">
      <alignment horizontal="left"/>
    </xf>
    <xf numFmtId="0" fontId="20" fillId="0" borderId="1" xfId="0" applyFont="1" applyFill="1" applyBorder="1"/>
    <xf numFmtId="0" fontId="1" fillId="0" borderId="13" xfId="0" applyFont="1" applyBorder="1" applyAlignment="1">
      <alignment horizontal="center"/>
    </xf>
    <xf numFmtId="0" fontId="1" fillId="0" borderId="12" xfId="0" applyFont="1" applyBorder="1" applyAlignment="1">
      <alignment horizontal="center"/>
    </xf>
    <xf numFmtId="3" fontId="0" fillId="0" borderId="12" xfId="0" applyNumberFormat="1" applyBorder="1"/>
    <xf numFmtId="3" fontId="1" fillId="0" borderId="12" xfId="0" applyNumberFormat="1" applyFont="1" applyBorder="1"/>
    <xf numFmtId="3" fontId="0" fillId="0" borderId="48" xfId="0" applyNumberFormat="1" applyBorder="1"/>
    <xf numFmtId="3" fontId="23" fillId="0" borderId="8" xfId="0" applyNumberFormat="1" applyFont="1" applyBorder="1"/>
    <xf numFmtId="3" fontId="16" fillId="0" borderId="0" xfId="0" applyNumberFormat="1" applyFont="1" applyFill="1" applyBorder="1"/>
    <xf numFmtId="9" fontId="0" fillId="0" borderId="0" xfId="0" applyNumberFormat="1"/>
    <xf numFmtId="3" fontId="25" fillId="0" borderId="10" xfId="0" applyNumberFormat="1" applyFont="1" applyBorder="1"/>
    <xf numFmtId="3" fontId="25" fillId="0" borderId="9" xfId="0" applyNumberFormat="1" applyFont="1" applyBorder="1"/>
    <xf numFmtId="0" fontId="21" fillId="0" borderId="10" xfId="0" applyFont="1" applyBorder="1"/>
    <xf numFmtId="3" fontId="21" fillId="0" borderId="0" xfId="0" applyNumberFormat="1" applyFont="1" applyFill="1" applyBorder="1"/>
    <xf numFmtId="0" fontId="21" fillId="5" borderId="10" xfId="0" applyFont="1" applyFill="1" applyBorder="1" applyAlignment="1">
      <alignment horizontal="center"/>
    </xf>
    <xf numFmtId="3" fontId="19" fillId="0" borderId="13" xfId="0" applyNumberFormat="1" applyFont="1" applyBorder="1"/>
    <xf numFmtId="0" fontId="19" fillId="0" borderId="26" xfId="0" applyFont="1" applyBorder="1" applyAlignment="1">
      <alignment horizontal="left"/>
    </xf>
    <xf numFmtId="0" fontId="19" fillId="2" borderId="8" xfId="0" applyFont="1" applyFill="1" applyBorder="1"/>
    <xf numFmtId="1" fontId="19" fillId="0" borderId="10" xfId="5" applyNumberFormat="1" applyFont="1" applyBorder="1"/>
    <xf numFmtId="3" fontId="0" fillId="0" borderId="5" xfId="0" applyNumberFormat="1" applyBorder="1"/>
    <xf numFmtId="0" fontId="28" fillId="0" borderId="0" xfId="0" applyFont="1" applyBorder="1"/>
    <xf numFmtId="3" fontId="28" fillId="0" borderId="0" xfId="0" applyNumberFormat="1" applyFont="1" applyBorder="1"/>
    <xf numFmtId="0" fontId="0" fillId="0" borderId="49" xfId="0" applyBorder="1"/>
    <xf numFmtId="3" fontId="1" fillId="0" borderId="13" xfId="0" applyNumberFormat="1" applyFont="1" applyBorder="1"/>
    <xf numFmtId="164" fontId="19" fillId="0" borderId="3" xfId="5" applyNumberFormat="1" applyFont="1" applyBorder="1"/>
    <xf numFmtId="3" fontId="19" fillId="0" borderId="31" xfId="0" applyNumberFormat="1" applyFont="1" applyBorder="1"/>
    <xf numFmtId="3" fontId="19" fillId="0" borderId="50" xfId="0" applyNumberFormat="1" applyFont="1" applyBorder="1"/>
    <xf numFmtId="3" fontId="19" fillId="2" borderId="39" xfId="0" applyNumberFormat="1" applyFont="1" applyFill="1" applyBorder="1"/>
    <xf numFmtId="0" fontId="19" fillId="0" borderId="26" xfId="0" applyFont="1" applyBorder="1"/>
    <xf numFmtId="3" fontId="19" fillId="0" borderId="1" xfId="0" applyNumberFormat="1" applyFont="1" applyBorder="1"/>
    <xf numFmtId="3" fontId="3" fillId="6" borderId="0" xfId="0" applyNumberFormat="1" applyFont="1" applyFill="1" applyBorder="1" applyAlignment="1">
      <alignment horizontal="center"/>
    </xf>
    <xf numFmtId="3" fontId="3" fillId="6" borderId="0" xfId="0" applyNumberFormat="1" applyFont="1" applyFill="1" applyBorder="1" applyAlignment="1">
      <alignment horizontal="right"/>
    </xf>
    <xf numFmtId="0" fontId="19" fillId="3" borderId="0" xfId="0" applyFont="1" applyFill="1" applyBorder="1" applyAlignment="1">
      <alignment horizontal="center"/>
    </xf>
    <xf numFmtId="3" fontId="19" fillId="3" borderId="0" xfId="0" applyNumberFormat="1" applyFont="1" applyFill="1" applyBorder="1" applyAlignment="1">
      <alignment horizontal="center"/>
    </xf>
    <xf numFmtId="3" fontId="19" fillId="3" borderId="18" xfId="0" applyNumberFormat="1" applyFont="1" applyFill="1" applyBorder="1" applyAlignment="1">
      <alignment horizontal="center"/>
    </xf>
    <xf numFmtId="0" fontId="0" fillId="3" borderId="10" xfId="0" applyFill="1" applyBorder="1" applyAlignment="1">
      <alignment horizontal="center"/>
    </xf>
    <xf numFmtId="3" fontId="0" fillId="3" borderId="10" xfId="0" applyNumberFormat="1" applyFill="1" applyBorder="1" applyAlignment="1">
      <alignment horizontal="center"/>
    </xf>
    <xf numFmtId="49" fontId="0" fillId="0" borderId="42" xfId="0" applyNumberFormat="1" applyBorder="1"/>
    <xf numFmtId="0" fontId="0" fillId="0" borderId="8" xfId="0" applyFill="1" applyBorder="1" applyAlignment="1">
      <alignment horizontal="center"/>
    </xf>
    <xf numFmtId="0" fontId="17" fillId="0" borderId="0" xfId="0" applyFont="1" applyFill="1"/>
    <xf numFmtId="3" fontId="17" fillId="0" borderId="0" xfId="0" applyNumberFormat="1" applyFont="1" applyFill="1"/>
    <xf numFmtId="0" fontId="0" fillId="7" borderId="42" xfId="0" applyFill="1" applyBorder="1"/>
    <xf numFmtId="0" fontId="0" fillId="7" borderId="8" xfId="0" applyFill="1" applyBorder="1"/>
    <xf numFmtId="164" fontId="0" fillId="7" borderId="0" xfId="5" applyNumberFormat="1" applyFont="1" applyFill="1" applyBorder="1"/>
    <xf numFmtId="164" fontId="19" fillId="7" borderId="0" xfId="5" applyNumberFormat="1" applyFont="1" applyFill="1" applyBorder="1"/>
    <xf numFmtId="0" fontId="0" fillId="7" borderId="10" xfId="0" applyFill="1" applyBorder="1"/>
    <xf numFmtId="3" fontId="0" fillId="0" borderId="16" xfId="0" applyNumberFormat="1" applyFill="1" applyBorder="1"/>
    <xf numFmtId="3" fontId="19" fillId="0" borderId="20" xfId="0" applyNumberFormat="1" applyFont="1" applyFill="1" applyBorder="1"/>
    <xf numFmtId="0" fontId="3" fillId="0" borderId="8" xfId="0" applyFont="1" applyFill="1" applyBorder="1"/>
    <xf numFmtId="3" fontId="21" fillId="0" borderId="10" xfId="0" applyNumberFormat="1" applyFont="1" applyFill="1" applyBorder="1"/>
    <xf numFmtId="3" fontId="0" fillId="0" borderId="38" xfId="0" applyNumberFormat="1" applyFill="1" applyBorder="1"/>
    <xf numFmtId="3" fontId="0" fillId="0" borderId="10" xfId="0" applyNumberFormat="1" applyFill="1" applyBorder="1"/>
    <xf numFmtId="0" fontId="0" fillId="0" borderId="0" xfId="0" applyFill="1"/>
    <xf numFmtId="3" fontId="0" fillId="0" borderId="0" xfId="0" applyNumberFormat="1" applyFill="1"/>
    <xf numFmtId="0" fontId="1" fillId="0" borderId="0" xfId="0" applyFont="1" applyAlignment="1">
      <alignment horizontal="center"/>
    </xf>
  </cellXfs>
  <cellStyles count="6">
    <cellStyle name="Comma" xfId="5" builtinId="3"/>
    <cellStyle name="Normal" xfId="0" builtinId="0"/>
    <cellStyle name="Normal 13 2 2 2 2" xfId="3" xr:uid="{00000000-0005-0000-0000-000004000000}"/>
    <cellStyle name="Normal_FY02-Budget" xfId="1" xr:uid="{00000000-0005-0000-0000-000005000000}"/>
    <cellStyle name="Normal_FY02-Budget Summaries" xfId="2" xr:uid="{00000000-0005-0000-0000-000007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476250</xdr:colOff>
      <xdr:row>38</xdr:row>
      <xdr:rowOff>190499</xdr:rowOff>
    </xdr:from>
    <xdr:ext cx="4867275" cy="514351"/>
    <xdr:sp macro="" textlink="">
      <xdr:nvSpPr>
        <xdr:cNvPr id="2" name="TextBox 1">
          <a:extLst>
            <a:ext uri="{FF2B5EF4-FFF2-40B4-BE49-F238E27FC236}">
              <a16:creationId xmlns:a16="http://schemas.microsoft.com/office/drawing/2014/main" id="{C2098E29-2BEF-4446-8377-5B05089C2CA1}"/>
            </a:ext>
          </a:extLst>
        </xdr:cNvPr>
        <xdr:cNvSpPr txBox="1"/>
      </xdr:nvSpPr>
      <xdr:spPr>
        <a:xfrm>
          <a:off x="476250" y="7658099"/>
          <a:ext cx="4867275" cy="514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aseline="0"/>
            <a:t>THE TENTATIVE, ADOPTED, AND/OR FINAL BUDGETS ARE ON FILE IN THE OFFICE OF THE ABOVE MENTIONED TAXING AUTHORITY AS A PUBLIC RECORD.</a:t>
          </a:r>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133350</xdr:colOff>
      <xdr:row>25</xdr:row>
      <xdr:rowOff>38100</xdr:rowOff>
    </xdr:from>
    <xdr:ext cx="6124575" cy="4791075"/>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33350" y="4543425"/>
          <a:ext cx="6124575" cy="479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Manager's Comments: </a:t>
          </a:r>
        </a:p>
        <a:p>
          <a:endParaRPr lang="en-US" sz="1100" b="1" baseline="0"/>
        </a:p>
        <a:p>
          <a:r>
            <a:rPr lang="en-US" sz="1100" b="1" baseline="0"/>
            <a:t>Salaries:  </a:t>
          </a:r>
          <a:r>
            <a:rPr lang="en-US" sz="1100" b="0" baseline="0"/>
            <a:t>4% increase</a:t>
          </a:r>
        </a:p>
        <a:p>
          <a:endParaRPr lang="en-US" sz="1100" b="1" baseline="0"/>
        </a:p>
        <a:p>
          <a:r>
            <a:rPr lang="en-US" sz="1100" b="1" baseline="0"/>
            <a:t>Training</a:t>
          </a:r>
          <a:r>
            <a:rPr lang="en-US" sz="1100" b="0" baseline="0"/>
            <a:t> -  CDL for Devin S.</a:t>
          </a:r>
        </a:p>
        <a:p>
          <a:endParaRPr lang="en-US" sz="1100" b="0" baseline="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552450</xdr:colOff>
      <xdr:row>41</xdr:row>
      <xdr:rowOff>19050</xdr:rowOff>
    </xdr:from>
    <xdr:ext cx="4947231" cy="4143375"/>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52450" y="8258175"/>
          <a:ext cx="4947231" cy="41433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Town Manager's Comments: </a:t>
          </a:r>
        </a:p>
        <a:p>
          <a:endParaRPr lang="en-US" sz="1100" b="1" baseline="0"/>
        </a:p>
        <a:p>
          <a:r>
            <a:rPr lang="en-US" sz="1100" b="1" baseline="0"/>
            <a:t>Salaries:</a:t>
          </a:r>
        </a:p>
        <a:p>
          <a:r>
            <a:rPr lang="en-US" sz="1100" b="1" baseline="0"/>
            <a:t>Inframark Operators:  $85,845</a:t>
          </a:r>
        </a:p>
        <a:p>
          <a:r>
            <a:rPr lang="en-US" sz="1100" b="1" baseline="0"/>
            <a:t>Contract Labor: $30,205  1.00 hr raise for temp</a:t>
          </a:r>
        </a:p>
        <a:p>
          <a:r>
            <a:rPr lang="en-US" sz="1100" b="1" baseline="0"/>
            <a:t>Repairs &amp; Maintenance</a:t>
          </a:r>
          <a:r>
            <a:rPr lang="en-US" sz="1100" b="0" baseline="0"/>
            <a:t>: Barney's Pump repairs.  The digester tank has two leaks.  The digester decant valve is broken and needs repairs doen by a master welder.  The old chlorine tank basin to the new plant needs some concrete work done and paint coating.  The old blower sytem needs to bedisconnected the the old round tank.  Drying beds need to be rehab by a contractor.  </a:t>
          </a:r>
          <a:r>
            <a:rPr lang="en-US" sz="1100" b="1" baseline="0"/>
            <a:t>Wayne</a:t>
          </a:r>
          <a:r>
            <a:rPr lang="en-US" sz="1100" b="0" baseline="0"/>
            <a:t>: manholelids $3,000</a:t>
          </a:r>
        </a:p>
        <a:p>
          <a:r>
            <a:rPr lang="en-US" sz="1100" b="0" baseline="0"/>
            <a:t>and sewer pipe and repair clamps $3.000.</a:t>
          </a:r>
        </a:p>
        <a:p>
          <a:r>
            <a:rPr lang="en-US" sz="1100" b="1" baseline="0"/>
            <a:t>Miscellaneous Expense</a:t>
          </a:r>
          <a:r>
            <a:rPr lang="en-US" sz="1100" b="0" baseline="0"/>
            <a:t>: Pest Control, odor eliminator, operating supplies.</a:t>
          </a:r>
        </a:p>
        <a:p>
          <a:r>
            <a:rPr lang="en-US" sz="1100" b="1" baseline="0"/>
            <a:t>Operating Expense</a:t>
          </a:r>
          <a:r>
            <a:rPr lang="en-US" sz="1100" b="0" baseline="0"/>
            <a:t>: Supplies Auto Parts, labratory expense, safety equipment, utility post card stamp. and advertisement </a:t>
          </a:r>
        </a:p>
        <a:p>
          <a:r>
            <a:rPr lang="en-US" sz="1100" b="1" baseline="0"/>
            <a:t>Permitting</a:t>
          </a:r>
          <a:r>
            <a:rPr lang="en-US" sz="1100" b="0" baseline="0"/>
            <a:t>: Pennoni WWTF permit renewal  </a:t>
          </a:r>
        </a:p>
        <a:p>
          <a:r>
            <a:rPr lang="en-US" sz="1100" b="1" baseline="0"/>
            <a:t>New Equipment: </a:t>
          </a:r>
          <a:endParaRPr lang="en-US" sz="1100" b="0" baseline="0"/>
        </a:p>
        <a:p>
          <a:r>
            <a:rPr lang="en-US" sz="1100" b="1" baseline="0"/>
            <a:t>Engineering Consulting &amp; Legal Fees were paid from grant money.</a:t>
          </a:r>
        </a:p>
        <a:p>
          <a:endParaRPr lang="en-US" sz="1100" b="0" baseline="0"/>
        </a:p>
        <a:p>
          <a:r>
            <a:rPr lang="en-US" sz="1100" b="1" baseline="0"/>
            <a:t>Sewer Bonds;  Audit Report 2018</a:t>
          </a:r>
        </a:p>
        <a:p>
          <a:r>
            <a:rPr lang="en-US" sz="1100" b="1" baseline="0"/>
            <a:t>Ord YR          Issued             Maturity           % rate     Org issue      Balance</a:t>
          </a:r>
        </a:p>
        <a:p>
          <a:r>
            <a:rPr lang="en-US" sz="1100" b="0" baseline="0"/>
            <a:t>1984              6/11/1985      9/01/2024        5%          257,000            77,600</a:t>
          </a:r>
        </a:p>
        <a:p>
          <a:r>
            <a:rPr lang="en-US" sz="1100" b="0" baseline="0"/>
            <a:t>1993              9/01/1994      09/01/2033       4.5%       300,178          178,000</a:t>
          </a:r>
        </a:p>
        <a:p>
          <a:r>
            <a:rPr lang="en-US" sz="1100" b="0" baseline="0"/>
            <a:t>1995              9/13/1995      9/01/2035        4.5%       400,000          259,000</a:t>
          </a:r>
        </a:p>
        <a:p>
          <a:r>
            <a:rPr lang="en-US" sz="1100" b="0" baseline="0"/>
            <a:t>1999              2/10/1999      9/01/2038        4.5%       167,000          119,500</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323850</xdr:colOff>
      <xdr:row>7</xdr:row>
      <xdr:rowOff>152400</xdr:rowOff>
    </xdr:from>
    <xdr:ext cx="6162675" cy="8305799"/>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23850" y="5934075"/>
          <a:ext cx="6162675" cy="830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333376</xdr:colOff>
      <xdr:row>31</xdr:row>
      <xdr:rowOff>152400</xdr:rowOff>
    </xdr:from>
    <xdr:ext cx="5810249" cy="412242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33376" y="6248400"/>
          <a:ext cx="5810249" cy="4122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baseline="0"/>
            <a:t>Administration Salary's</a:t>
          </a:r>
        </a:p>
        <a:p>
          <a:r>
            <a:rPr lang="en-US" sz="1100" b="0" baseline="0"/>
            <a:t>Commissioners:  $300 Commissioners / $400. Mayor-</a:t>
          </a:r>
          <a:endParaRPr lang="en-US" sz="1100" b="1" baseline="0">
            <a:solidFill>
              <a:srgbClr val="FF0000"/>
            </a:solidFill>
          </a:endParaRPr>
        </a:p>
        <a:p>
          <a:r>
            <a:rPr lang="en-US" sz="1100" baseline="0"/>
            <a:t>City Manager:  $75,000                                  </a:t>
          </a:r>
          <a:r>
            <a:rPr lang="en-US" sz="1100">
              <a:solidFill>
                <a:schemeClr val="tx1"/>
              </a:solidFill>
              <a:effectLst/>
              <a:latin typeface="+mn-lt"/>
              <a:ea typeface="+mn-ea"/>
              <a:cs typeface="+mn-cs"/>
            </a:rPr>
            <a:t>                                                                                                             </a:t>
          </a:r>
          <a:endParaRPr lang="en-US" sz="1100" baseline="0"/>
        </a:p>
        <a:p>
          <a:r>
            <a:rPr lang="en-US" sz="1100" b="1" baseline="0"/>
            <a:t>Accounting Fees:  </a:t>
          </a:r>
          <a:r>
            <a:rPr lang="en-US" sz="1100" baseline="0"/>
            <a:t>Auditors-Grants  </a:t>
          </a:r>
        </a:p>
        <a:p>
          <a:r>
            <a:rPr lang="en-US" sz="1100" b="1" baseline="0"/>
            <a:t>Repairs &amp; Maintenance </a:t>
          </a:r>
          <a:r>
            <a:rPr lang="en-US" sz="1100" baseline="0"/>
            <a:t>is for website hosting $1,560, telephone system, </a:t>
          </a:r>
          <a:r>
            <a:rPr lang="en-US" sz="1100" baseline="0">
              <a:solidFill>
                <a:srgbClr val="FF0000"/>
              </a:solidFill>
            </a:rPr>
            <a:t>manager's vehicle repairs</a:t>
          </a:r>
          <a:r>
            <a:rPr lang="en-US" sz="1100" baseline="0"/>
            <a:t>, e-mail hosting.</a:t>
          </a:r>
        </a:p>
        <a:p>
          <a:r>
            <a:rPr lang="en-US" sz="1100" b="1" baseline="0"/>
            <a:t>Advertisment</a:t>
          </a:r>
          <a:r>
            <a:rPr lang="en-US" sz="1100" baseline="0"/>
            <a:t>:  Legal notices &amp; employment ads</a:t>
          </a:r>
        </a:p>
        <a:p>
          <a:r>
            <a:rPr lang="en-US" sz="1100" b="1" baseline="0"/>
            <a:t>Miscellaneous Expense</a:t>
          </a:r>
          <a:r>
            <a:rPr lang="en-US" sz="1100" baseline="0"/>
            <a:t>: Random drug, screening, Ridge League Dinners, copier maintenance,</a:t>
          </a:r>
        </a:p>
        <a:p>
          <a:r>
            <a:rPr lang="en-US" sz="1100" baseline="0"/>
            <a:t>pest control city hall, office supplies,</a:t>
          </a:r>
        </a:p>
        <a:p>
          <a:r>
            <a:rPr lang="en-US" sz="1100" b="1" baseline="0"/>
            <a:t>Comprehensive Plan</a:t>
          </a:r>
          <a:r>
            <a:rPr lang="en-US" sz="1100" baseline="0"/>
            <a:t>: Planning Advisory Service with Central Florida Planning Council.</a:t>
          </a:r>
        </a:p>
        <a:p>
          <a:r>
            <a:rPr lang="en-US" sz="1100" b="1" baseline="0"/>
            <a:t>Office Supplies</a:t>
          </a:r>
          <a:r>
            <a:rPr lang="en-US" sz="1100" baseline="0"/>
            <a:t>: Payroll &amp; Invoice checks, toner cartridges etc. </a:t>
          </a:r>
        </a:p>
        <a:p>
          <a:r>
            <a:rPr lang="en-US" sz="1100" b="1" baseline="0"/>
            <a:t>Uniforms: </a:t>
          </a:r>
          <a:r>
            <a:rPr lang="en-US" sz="1100" baseline="0"/>
            <a:t>Clothing allowance 300.00 for Manager, City Clerk &amp; Payroll/Billing Clerk.</a:t>
          </a:r>
        </a:p>
        <a:p>
          <a:r>
            <a:rPr lang="en-US" sz="1100" b="1" baseline="0"/>
            <a:t>Dues &amp; Subscriptions</a:t>
          </a:r>
          <a:r>
            <a:rPr lang="en-US" sz="1100" baseline="0"/>
            <a:t>: Florida League of Cities, US Postal Service box, Ridge League of Cities, Florida League of Mayors, ICMA, and Herald-Advocate subscription.</a:t>
          </a:r>
        </a:p>
        <a:p>
          <a:r>
            <a:rPr lang="en-US" sz="1100" b="1" baseline="0"/>
            <a:t>Buidling Improvements</a:t>
          </a:r>
          <a:r>
            <a:rPr lang="en-US" sz="1100" baseline="0"/>
            <a:t>:  Front office security </a:t>
          </a:r>
          <a:r>
            <a:rPr lang="en-US" sz="1100" b="1" baseline="0"/>
            <a:t>- Cabinets for kitchen</a:t>
          </a:r>
        </a:p>
        <a:p>
          <a:r>
            <a:rPr lang="en-US" sz="1100" b="1" baseline="0"/>
            <a:t>Lease/Rent</a:t>
          </a:r>
          <a:r>
            <a:rPr lang="en-US" sz="1100" baseline="0"/>
            <a:t>:  Toshiba Copier with Marlin @ 65%</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361950</xdr:colOff>
      <xdr:row>28</xdr:row>
      <xdr:rowOff>95249</xdr:rowOff>
    </xdr:from>
    <xdr:ext cx="4962525" cy="1981201"/>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61950" y="5269229"/>
          <a:ext cx="4962525" cy="1981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b="1"/>
        </a:p>
        <a:p>
          <a:endParaRPr lang="en-US" sz="1100" b="1"/>
        </a:p>
        <a:p>
          <a:r>
            <a:rPr lang="en-US" sz="1100" b="1"/>
            <a:t>Chief:</a:t>
          </a:r>
          <a:r>
            <a:rPr lang="en-US" sz="1100" b="1" baseline="0"/>
            <a:t> salary will remain the same</a:t>
          </a:r>
        </a:p>
        <a:p>
          <a:r>
            <a:rPr lang="en-US" sz="1100" b="1"/>
            <a:t>Officers, Captain,</a:t>
          </a:r>
          <a:r>
            <a:rPr lang="en-US" sz="1100" b="1" baseline="0"/>
            <a:t> Sergeant, Corporal, ACO: </a:t>
          </a:r>
          <a:r>
            <a:rPr lang="en-US" sz="1100" b="0"/>
            <a:t>4% raise</a:t>
          </a:r>
        </a:p>
        <a:p>
          <a:r>
            <a:rPr lang="en-US" sz="1100" b="1"/>
            <a:t>Overtime: </a:t>
          </a:r>
          <a:r>
            <a:rPr lang="en-US" sz="1100" b="0"/>
            <a:t>$500/mo. is for crossing Guards and $23,000 is for Police Overtime</a:t>
          </a:r>
        </a:p>
        <a:p>
          <a:r>
            <a:rPr lang="en-US" sz="1100" b="1"/>
            <a:t>Contract Labor </a:t>
          </a:r>
          <a:r>
            <a:rPr lang="en-US" sz="1100" b="0"/>
            <a:t>is for transcriptions.</a:t>
          </a:r>
        </a:p>
        <a:p>
          <a:r>
            <a:rPr lang="en-US" sz="1100" b="1"/>
            <a:t>Repairs</a:t>
          </a:r>
          <a:r>
            <a:rPr lang="en-US" sz="1100" b="1" baseline="0"/>
            <a:t> &amp; Maintenance </a:t>
          </a:r>
          <a:r>
            <a:rPr lang="en-US" sz="1100" b="0" baseline="0"/>
            <a:t>is for cruisers,radios and radars</a:t>
          </a:r>
        </a:p>
        <a:p>
          <a:r>
            <a:rPr lang="en-US" sz="1100" b="1" baseline="0"/>
            <a:t>Micellaneous Expense: </a:t>
          </a:r>
          <a:r>
            <a:rPr lang="en-US" sz="1100" b="0" baseline="0"/>
            <a:t>copier maintenance @ 35% &amp; other unanticipated expenses </a:t>
          </a:r>
        </a:p>
        <a:p>
          <a:r>
            <a:rPr lang="en-US" sz="1100" b="1" baseline="0"/>
            <a:t>Operating Supplies </a:t>
          </a:r>
          <a:r>
            <a:rPr lang="en-US" sz="1100" b="0" baseline="0"/>
            <a:t>: Safe Guard security cameras, evidence collection supplies</a:t>
          </a:r>
        </a:p>
        <a:p>
          <a:r>
            <a:rPr lang="en-US" sz="1100" b="1" baseline="0"/>
            <a:t>New Equipment</a:t>
          </a:r>
          <a:r>
            <a:rPr lang="en-US" sz="1100" b="0" baseline="0"/>
            <a:t>: New Police Cruiser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27</xdr:row>
      <xdr:rowOff>28576</xdr:rowOff>
    </xdr:from>
    <xdr:ext cx="5610225" cy="1857374"/>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7625" y="5572126"/>
          <a:ext cx="5610225" cy="1857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t>Manager's</a:t>
          </a:r>
          <a:r>
            <a:rPr lang="en-US" sz="1200" b="1" baseline="0"/>
            <a:t> Comments:</a:t>
          </a:r>
        </a:p>
        <a:p>
          <a:r>
            <a:rPr lang="en-US" sz="1200" b="0" baseline="0"/>
            <a:t>Salaries:   4% raise</a:t>
          </a:r>
        </a:p>
        <a:p>
          <a:r>
            <a:rPr lang="en-US" sz="1200" b="1" baseline="0"/>
            <a:t>Repairs &amp; Maintenance: </a:t>
          </a:r>
          <a:r>
            <a:rPr lang="en-US" sz="1200" b="0" baseline="0"/>
            <a:t>Trucks, backhoe, knuckle boom truck, lawn mowers such as John Deer tires </a:t>
          </a:r>
        </a:p>
        <a:p>
          <a:r>
            <a:rPr lang="en-US" sz="1200" b="1" baseline="0"/>
            <a:t>Miscellaneous Expense</a:t>
          </a:r>
          <a:r>
            <a:rPr lang="en-US" sz="1200" b="0" baseline="0"/>
            <a:t>: gatorade, Mosquito Control is $368  for the south portion of the city.   cleaners, paper products etc.</a:t>
          </a:r>
        </a:p>
        <a:p>
          <a:r>
            <a:rPr lang="en-US" sz="1200" b="1" baseline="0"/>
            <a:t>Operating Supplies</a:t>
          </a:r>
          <a:r>
            <a:rPr lang="en-US" sz="1200" b="0" baseline="0"/>
            <a:t>: concrete &amp; other building supplies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xdr:colOff>
      <xdr:row>16</xdr:row>
      <xdr:rowOff>180975</xdr:rowOff>
    </xdr:from>
    <xdr:ext cx="4991100" cy="168592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714376" y="3476625"/>
          <a:ext cx="4991100" cy="16859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Manager's</a:t>
          </a:r>
          <a:r>
            <a:rPr lang="en-US" sz="1100" b="1" baseline="0"/>
            <a:t> Comments:</a:t>
          </a:r>
        </a:p>
        <a:p>
          <a:endParaRPr lang="en-US" sz="1100" b="1" baseline="0"/>
        </a:p>
        <a:p>
          <a:r>
            <a:rPr lang="en-US" sz="1100" b="1" baseline="0"/>
            <a:t>Contribution to Hardee County Recreation Center </a:t>
          </a:r>
        </a:p>
        <a:p>
          <a:r>
            <a:rPr lang="en-US" sz="1100" b="1" baseline="0"/>
            <a:t>Repairs &amp; Mainteneance</a:t>
          </a:r>
          <a:r>
            <a:rPr lang="en-US" sz="1100" b="0" baseline="0"/>
            <a:t>: Christmas lights, MLK park renovations, mulch for playgrounds</a:t>
          </a:r>
          <a:endParaRPr lang="en-US" sz="1100" b="0" baseline="0">
            <a:solidFill>
              <a:srgbClr val="FF0000"/>
            </a:solidFill>
          </a:endParaRPr>
        </a:p>
        <a:p>
          <a:r>
            <a:rPr lang="en-US" sz="1100" b="1" baseline="0"/>
            <a:t>Micellaneous Expense:  </a:t>
          </a:r>
          <a:r>
            <a:rPr lang="en-US" sz="1100" b="0" baseline="0"/>
            <a:t>Any unanticipated expenses </a:t>
          </a:r>
        </a:p>
        <a:p>
          <a:r>
            <a:rPr lang="en-US" sz="1100" b="1" baseline="0"/>
            <a:t>Recreation Committee</a:t>
          </a:r>
          <a:r>
            <a:rPr lang="en-US" sz="1100" b="0" baseline="0"/>
            <a:t>:  Recreation Committee Expenses</a:t>
          </a:r>
          <a:endParaRPr lang="en-US" sz="1100" b="1" baseline="0">
            <a:solidFill>
              <a:srgbClr val="00B0F0"/>
            </a:solidFill>
          </a:endParaRPr>
        </a:p>
        <a:p>
          <a:r>
            <a:rPr lang="en-US" sz="1100" b="1" baseline="0">
              <a:solidFill>
                <a:sysClr val="windowText" lastClr="000000"/>
              </a:solidFill>
            </a:rPr>
            <a:t>Contract Labor: </a:t>
          </a:r>
          <a:r>
            <a:rPr lang="en-US" sz="1100" b="0" baseline="0">
              <a:solidFill>
                <a:sysClr val="windowText" lastClr="000000"/>
              </a:solidFill>
            </a:rPr>
            <a:t>Recreation Manager- </a:t>
          </a:r>
          <a:r>
            <a:rPr lang="en-US" sz="1100" b="1" baseline="0">
              <a:solidFill>
                <a:sysClr val="windowText" lastClr="000000"/>
              </a:solidFill>
            </a:rPr>
            <a:t>per commissioners, to be placed on hold till further notice</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114300</xdr:colOff>
      <xdr:row>8</xdr:row>
      <xdr:rowOff>180976</xdr:rowOff>
    </xdr:from>
    <xdr:to>
      <xdr:col>5</xdr:col>
      <xdr:colOff>276225</xdr:colOff>
      <xdr:row>18</xdr:row>
      <xdr:rowOff>180976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4300" y="1762126"/>
          <a:ext cx="5210175"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Miscellanous Expense</a:t>
          </a:r>
          <a:r>
            <a:rPr lang="en-US" sz="1100" b="0"/>
            <a:t>:  Unanticpated repairs</a:t>
          </a:r>
          <a:r>
            <a:rPr lang="en-US" sz="1100" b="0" baseline="0"/>
            <a:t> and improvements.</a:t>
          </a:r>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409576</xdr:colOff>
      <xdr:row>19</xdr:row>
      <xdr:rowOff>66675</xdr:rowOff>
    </xdr:from>
    <xdr:ext cx="5276850" cy="587692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19176" y="3752850"/>
          <a:ext cx="5276850" cy="5876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b="0" baseline="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235012</xdr:colOff>
      <xdr:row>25</xdr:row>
      <xdr:rowOff>44342</xdr:rowOff>
    </xdr:from>
    <xdr:ext cx="6274843" cy="2698858"/>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35012" y="2778017"/>
          <a:ext cx="6274843" cy="2698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36</xdr:row>
      <xdr:rowOff>190501</xdr:rowOff>
    </xdr:from>
    <xdr:ext cx="5334000" cy="2038350"/>
    <xdr:sp macro="" textlink="">
      <xdr:nvSpPr>
        <xdr:cNvPr id="3" name="TextBox 2">
          <a:extLst>
            <a:ext uri="{FF2B5EF4-FFF2-40B4-BE49-F238E27FC236}">
              <a16:creationId xmlns:a16="http://schemas.microsoft.com/office/drawing/2014/main" id="{AE70D22D-842A-4B57-9A63-6DF31092C800}"/>
            </a:ext>
          </a:extLst>
        </xdr:cNvPr>
        <xdr:cNvSpPr txBox="1"/>
      </xdr:nvSpPr>
      <xdr:spPr>
        <a:xfrm>
          <a:off x="85725" y="7105651"/>
          <a:ext cx="53340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Char Colors: Blue Inframark</a:t>
          </a:r>
          <a:r>
            <a:rPr lang="en-US" sz="1100" b="1" baseline="0"/>
            <a:t> - </a:t>
          </a:r>
          <a:r>
            <a:rPr lang="en-US" sz="1100" b="1"/>
            <a:t>Green City</a:t>
          </a:r>
          <a:r>
            <a:rPr lang="en-US" sz="1100" b="1" baseline="0"/>
            <a:t> - </a:t>
          </a:r>
          <a:r>
            <a:rPr lang="en-US" sz="1100" b="1"/>
            <a:t>White split responsable</a:t>
          </a:r>
        </a:p>
        <a:p>
          <a:r>
            <a:rPr lang="en-US" sz="1100" b="1"/>
            <a:t>Salaries: </a:t>
          </a:r>
          <a:r>
            <a:rPr lang="en-US" sz="1100" b="0"/>
            <a:t>4% raise</a:t>
          </a:r>
        </a:p>
        <a:p>
          <a:r>
            <a:rPr lang="en-US" sz="1100" b="1" baseline="0"/>
            <a:t>Contract Operations is for Inframark</a:t>
          </a:r>
        </a:p>
        <a:p>
          <a:r>
            <a:rPr lang="en-US" sz="1100" b="1" baseline="0"/>
            <a:t>Repairs &amp; Maintenance:  </a:t>
          </a:r>
          <a:r>
            <a:rPr lang="en-US" sz="1100" b="0" baseline="0"/>
            <a:t>Water Tank Management Service, ground storage tank repairs, boiler notices, etc.,  </a:t>
          </a:r>
          <a:r>
            <a:rPr kumimoji="0" lang="en-US" sz="1100" b="0" i="0" u="none" strike="noStrike" kern="0" cap="none" spc="0" normalizeH="0" baseline="0" noProof="0">
              <a:ln>
                <a:noFill/>
              </a:ln>
              <a:solidFill>
                <a:prstClr val="black"/>
              </a:solidFill>
              <a:effectLst/>
              <a:uLnTx/>
              <a:uFillTx/>
              <a:latin typeface="+mn-lt"/>
              <a:ea typeface="+mn-ea"/>
              <a:cs typeface="+mn-cs"/>
            </a:rPr>
            <a:t>Chemicals for the new system 15,000 a year .  New Filters cosnsisted of 7 tubes at 1,500 each replace every 4 months + $42,000.Pipe repairs and clamps</a:t>
          </a:r>
          <a:endParaRPr lang="en-US" sz="1100" b="0" baseline="0">
            <a:solidFill>
              <a:srgbClr val="FF0000"/>
            </a:solidFill>
          </a:endParaRPr>
        </a:p>
        <a:p>
          <a:r>
            <a:rPr lang="en-US" sz="1100" b="1" baseline="0"/>
            <a:t>Micellaneous Expense:  </a:t>
          </a:r>
          <a:r>
            <a:rPr lang="en-US" sz="1100" b="0" baseline="0"/>
            <a:t>Office supplies, pest control, Arrow Enviromental Service,</a:t>
          </a:r>
        </a:p>
        <a:p>
          <a:r>
            <a:rPr lang="en-US" sz="1100" b="1" baseline="0"/>
            <a:t>Operating Supplies: </a:t>
          </a:r>
          <a:r>
            <a:rPr lang="en-US" sz="1100" b="0" baseline="0"/>
            <a:t>Utility post card, meter book card stock, gas &amp; oil, auto parts,small engine repairs, Sanders Laboratories etc.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workbookViewId="0">
      <selection activeCell="F24" sqref="F24"/>
    </sheetView>
  </sheetViews>
  <sheetFormatPr defaultRowHeight="15" x14ac:dyDescent="0.25"/>
  <cols>
    <col min="1" max="1" width="14.28515625" customWidth="1"/>
    <col min="2" max="2" width="32" customWidth="1"/>
    <col min="3" max="3" width="16" customWidth="1"/>
    <col min="4" max="4" width="13.140625" customWidth="1"/>
    <col min="5" max="5" width="16.28515625" customWidth="1"/>
    <col min="6" max="6" width="13.140625" customWidth="1"/>
    <col min="7" max="7" width="12.5703125" customWidth="1"/>
    <col min="8" max="8" width="10.5703125" customWidth="1"/>
    <col min="9" max="9" width="12.5703125" customWidth="1"/>
    <col min="10" max="10" width="14.28515625" customWidth="1"/>
    <col min="11" max="11" width="17.28515625" customWidth="1"/>
  </cols>
  <sheetData>
    <row r="1" spans="1:10" ht="19.5" thickTop="1" x14ac:dyDescent="0.3">
      <c r="A1" s="215"/>
      <c r="B1" s="216"/>
      <c r="C1" s="217" t="s">
        <v>70</v>
      </c>
      <c r="D1" s="217" t="s">
        <v>509</v>
      </c>
      <c r="E1" s="218" t="s">
        <v>550</v>
      </c>
    </row>
    <row r="2" spans="1:10" ht="19.5" thickBot="1" x14ac:dyDescent="0.35">
      <c r="A2" s="219" t="s">
        <v>0</v>
      </c>
      <c r="B2" s="220" t="s">
        <v>562</v>
      </c>
      <c r="C2" s="220"/>
      <c r="D2" s="220"/>
      <c r="E2" s="221"/>
    </row>
    <row r="3" spans="1:10" ht="19.5" thickTop="1" x14ac:dyDescent="0.3">
      <c r="A3" s="222"/>
      <c r="B3" s="223" t="s">
        <v>1</v>
      </c>
      <c r="C3" s="224">
        <v>331013</v>
      </c>
      <c r="D3" s="225">
        <f>Administration!D31</f>
        <v>331013</v>
      </c>
      <c r="E3" s="226">
        <f>Administration!E31</f>
        <v>400319</v>
      </c>
      <c r="G3" s="1"/>
    </row>
    <row r="4" spans="1:10" ht="18.75" x14ac:dyDescent="0.3">
      <c r="A4" s="227"/>
      <c r="B4" s="223" t="s">
        <v>374</v>
      </c>
      <c r="C4" s="224">
        <v>588393</v>
      </c>
      <c r="D4" s="225">
        <f>'Police Dept.'!D26</f>
        <v>588393</v>
      </c>
      <c r="E4" s="226">
        <f>'Police Dept.'!E26</f>
        <v>674043</v>
      </c>
      <c r="G4" s="1"/>
    </row>
    <row r="5" spans="1:10" ht="18.75" x14ac:dyDescent="0.3">
      <c r="A5" s="227"/>
      <c r="B5" s="223" t="s">
        <v>102</v>
      </c>
      <c r="C5" s="224">
        <v>295662</v>
      </c>
      <c r="D5" s="225">
        <f>'Physical  Environment'!D26</f>
        <v>295662</v>
      </c>
      <c r="E5" s="226">
        <f>'Physical  Environment'!E26</f>
        <v>244117</v>
      </c>
    </row>
    <row r="6" spans="1:10" ht="18.75" x14ac:dyDescent="0.3">
      <c r="A6" s="227"/>
      <c r="B6" s="228" t="s">
        <v>2</v>
      </c>
      <c r="C6" s="224">
        <v>18650</v>
      </c>
      <c r="D6" s="225">
        <f>Recreation!D14</f>
        <v>18650</v>
      </c>
      <c r="E6" s="226">
        <f>Recreation!E14</f>
        <v>56350</v>
      </c>
      <c r="G6" s="1"/>
    </row>
    <row r="7" spans="1:10" ht="18.75" x14ac:dyDescent="0.3">
      <c r="A7" s="227"/>
      <c r="B7" s="228" t="s">
        <v>145</v>
      </c>
      <c r="C7" s="224">
        <v>1000</v>
      </c>
      <c r="D7" s="225">
        <f>Cemetery!D7</f>
        <v>1000</v>
      </c>
      <c r="E7" s="226">
        <f>Cemetery!E7</f>
        <v>1000</v>
      </c>
      <c r="G7" s="1"/>
    </row>
    <row r="8" spans="1:10" ht="19.5" thickBot="1" x14ac:dyDescent="0.35">
      <c r="A8" s="227"/>
      <c r="B8" s="228" t="s">
        <v>5</v>
      </c>
      <c r="C8" s="224">
        <v>0</v>
      </c>
      <c r="D8" s="225">
        <f>'GF Contigency'!D18</f>
        <v>0</v>
      </c>
      <c r="E8" s="226">
        <f>'GF Contigency'!E18</f>
        <v>10688</v>
      </c>
      <c r="G8" s="1"/>
    </row>
    <row r="9" spans="1:10" ht="19.5" thickTop="1" x14ac:dyDescent="0.3">
      <c r="A9" s="230"/>
      <c r="B9" s="251" t="s">
        <v>377</v>
      </c>
      <c r="C9" s="231">
        <f>SUM(C3:C8)</f>
        <v>1234718</v>
      </c>
      <c r="D9" s="259">
        <f>SUM(D3:D8)</f>
        <v>1234718</v>
      </c>
      <c r="E9" s="321">
        <f>SUM(E3:E8)</f>
        <v>1386517</v>
      </c>
      <c r="F9" s="1"/>
    </row>
    <row r="10" spans="1:10" ht="18.75" x14ac:dyDescent="0.3">
      <c r="A10" s="227"/>
      <c r="B10" s="250"/>
      <c r="C10" s="232"/>
      <c r="D10" s="233"/>
      <c r="E10" s="258"/>
      <c r="F10" s="350"/>
      <c r="G10" s="351"/>
      <c r="H10" s="224"/>
      <c r="I10" s="229"/>
      <c r="J10" s="225"/>
    </row>
    <row r="11" spans="1:10" ht="18.75" x14ac:dyDescent="0.3">
      <c r="A11" s="227"/>
      <c r="B11" s="250"/>
      <c r="C11" s="232"/>
      <c r="D11" s="233"/>
      <c r="E11" s="258"/>
      <c r="F11" s="1"/>
      <c r="G11" s="1"/>
    </row>
    <row r="12" spans="1:10" ht="19.5" thickBot="1" x14ac:dyDescent="0.35">
      <c r="A12" s="219" t="s">
        <v>0</v>
      </c>
      <c r="B12" s="253" t="s">
        <v>376</v>
      </c>
      <c r="C12" s="187"/>
      <c r="D12" s="187"/>
      <c r="E12" s="282"/>
      <c r="G12" s="1"/>
    </row>
    <row r="13" spans="1:10" ht="19.5" thickTop="1" x14ac:dyDescent="0.3">
      <c r="A13" s="227"/>
      <c r="B13" s="228" t="s">
        <v>14</v>
      </c>
      <c r="C13" s="224">
        <v>592694</v>
      </c>
      <c r="D13" s="225">
        <f>Water!D36</f>
        <v>592694</v>
      </c>
      <c r="E13" s="226">
        <f>Water!E36</f>
        <v>643337</v>
      </c>
      <c r="G13" s="73"/>
    </row>
    <row r="14" spans="1:10" ht="18.75" x14ac:dyDescent="0.3">
      <c r="A14" s="227"/>
      <c r="B14" s="228" t="s">
        <v>532</v>
      </c>
      <c r="C14" s="224">
        <v>219977</v>
      </c>
      <c r="D14" s="225">
        <f>Sanitation!D24</f>
        <v>219977</v>
      </c>
      <c r="E14" s="226">
        <f>Sanitation!E24</f>
        <v>255232</v>
      </c>
    </row>
    <row r="15" spans="1:10" ht="18.75" x14ac:dyDescent="0.3">
      <c r="A15" s="227"/>
      <c r="B15" s="228" t="s">
        <v>288</v>
      </c>
      <c r="C15" s="224">
        <v>547345</v>
      </c>
      <c r="D15" s="225">
        <f>Sewer!D39</f>
        <v>547345</v>
      </c>
      <c r="E15" s="226">
        <f>Sewer!E39</f>
        <v>529831</v>
      </c>
      <c r="F15" s="1"/>
      <c r="G15" s="1"/>
    </row>
    <row r="16" spans="1:10" ht="19.5" thickBot="1" x14ac:dyDescent="0.35">
      <c r="A16" s="227"/>
      <c r="B16" s="228" t="s">
        <v>5</v>
      </c>
      <c r="C16" s="224">
        <v>0</v>
      </c>
      <c r="D16" s="225">
        <f>'Expenditures '!D5</f>
        <v>0</v>
      </c>
      <c r="E16" s="226">
        <f>'Expenditures '!E3</f>
        <v>25000</v>
      </c>
      <c r="G16" s="1"/>
      <c r="H16" s="1"/>
    </row>
    <row r="17" spans="1:9" ht="19.5" thickTop="1" x14ac:dyDescent="0.3">
      <c r="A17" s="215" t="s">
        <v>11</v>
      </c>
      <c r="B17" s="216" t="s">
        <v>376</v>
      </c>
      <c r="C17" s="231">
        <f>SUM(C13:C16)</f>
        <v>1360016</v>
      </c>
      <c r="D17" s="259">
        <f>SUM(D13:D16)</f>
        <v>1360016</v>
      </c>
      <c r="E17" s="321">
        <f>SUM(E13:E16)</f>
        <v>1453400</v>
      </c>
      <c r="F17" s="1"/>
      <c r="G17" s="1"/>
      <c r="I17" s="1"/>
    </row>
    <row r="18" spans="1:9" ht="19.5" thickBot="1" x14ac:dyDescent="0.35">
      <c r="A18" s="252"/>
      <c r="B18" s="220" t="s">
        <v>562</v>
      </c>
      <c r="C18" s="238">
        <v>1645395</v>
      </c>
      <c r="D18" s="329">
        <f>D9</f>
        <v>1234718</v>
      </c>
      <c r="E18" s="330">
        <f>E9</f>
        <v>1386517</v>
      </c>
      <c r="F18" s="1"/>
      <c r="G18" s="1"/>
    </row>
    <row r="19" spans="1:9" ht="19.5" thickTop="1" x14ac:dyDescent="0.3">
      <c r="A19" s="222"/>
      <c r="B19" s="223"/>
      <c r="C19" s="232"/>
      <c r="D19" s="331"/>
      <c r="E19" s="322"/>
      <c r="F19" s="1"/>
      <c r="G19" s="1"/>
    </row>
    <row r="20" spans="1:9" ht="19.5" thickBot="1" x14ac:dyDescent="0.35">
      <c r="A20" s="227"/>
      <c r="B20" s="223"/>
      <c r="C20" s="224"/>
      <c r="D20" s="229"/>
      <c r="E20" s="226"/>
      <c r="G20" s="1"/>
    </row>
    <row r="21" spans="1:9" ht="19.5" thickTop="1" x14ac:dyDescent="0.3">
      <c r="A21" s="215" t="s">
        <v>3</v>
      </c>
      <c r="B21" s="216"/>
      <c r="C21" s="231">
        <v>12155623</v>
      </c>
      <c r="D21" s="231">
        <f>SUM(D17:D20)</f>
        <v>2594734</v>
      </c>
      <c r="E21" s="234">
        <f>SUM(E17:E18)</f>
        <v>2839917</v>
      </c>
      <c r="F21" s="1"/>
      <c r="G21" s="1"/>
    </row>
    <row r="22" spans="1:9" ht="18.75" x14ac:dyDescent="0.3">
      <c r="A22" s="222"/>
      <c r="B22" s="235"/>
      <c r="C22" s="232"/>
      <c r="D22" s="232"/>
      <c r="E22" s="236"/>
      <c r="F22" s="1"/>
      <c r="G22" s="1"/>
    </row>
    <row r="23" spans="1:9" ht="18.75" x14ac:dyDescent="0.3">
      <c r="A23" s="222"/>
      <c r="B23" s="235"/>
      <c r="C23" s="232"/>
      <c r="D23" s="232"/>
      <c r="E23" s="236"/>
      <c r="F23" s="1"/>
      <c r="G23" s="2"/>
      <c r="H23" s="2"/>
    </row>
    <row r="24" spans="1:9" ht="19.5" thickBot="1" x14ac:dyDescent="0.35">
      <c r="A24" s="219" t="s">
        <v>4</v>
      </c>
      <c r="B24" s="254"/>
      <c r="C24" s="254"/>
      <c r="D24" s="255"/>
      <c r="E24" s="256"/>
      <c r="G24" s="1"/>
    </row>
    <row r="25" spans="1:9" ht="19.5" thickTop="1" x14ac:dyDescent="0.3">
      <c r="A25" s="222"/>
      <c r="B25" s="235" t="s">
        <v>378</v>
      </c>
      <c r="C25" s="232">
        <v>1645395</v>
      </c>
      <c r="D25" s="240">
        <f>'GF Revenue'!D34</f>
        <v>1241718</v>
      </c>
      <c r="E25" s="353">
        <f>'GF Revenue'!E34</f>
        <v>1386517</v>
      </c>
      <c r="F25" s="1"/>
    </row>
    <row r="26" spans="1:9" ht="19.5" thickBot="1" x14ac:dyDescent="0.35">
      <c r="A26" s="219"/>
      <c r="B26" s="220" t="s">
        <v>375</v>
      </c>
      <c r="C26" s="232">
        <v>10510228</v>
      </c>
      <c r="D26" s="240">
        <f>'Enterprise Fund Revenue'!D22</f>
        <v>1383844</v>
      </c>
      <c r="E26" s="353">
        <f>'Enterprise Fund Revenue'!E22</f>
        <v>1453400</v>
      </c>
      <c r="F26" s="91"/>
      <c r="G26" s="91"/>
    </row>
    <row r="27" spans="1:9" ht="19.5" thickTop="1" x14ac:dyDescent="0.3">
      <c r="A27" s="222"/>
      <c r="B27" s="235" t="s">
        <v>11</v>
      </c>
      <c r="C27" s="231">
        <f>SUM(C25:C26)</f>
        <v>12155623</v>
      </c>
      <c r="D27" s="237">
        <f>SUM(D25:D26)</f>
        <v>2625562</v>
      </c>
      <c r="E27" s="354">
        <f>SUM(E25:E26)</f>
        <v>2839917</v>
      </c>
      <c r="F27" s="1"/>
    </row>
    <row r="28" spans="1:9" ht="19.5" thickBot="1" x14ac:dyDescent="0.35">
      <c r="A28" s="219"/>
      <c r="B28" s="220"/>
      <c r="C28" s="238"/>
      <c r="D28" s="238"/>
      <c r="E28" s="239"/>
    </row>
    <row r="29" spans="1:9" ht="15.75" thickTop="1" x14ac:dyDescent="0.25"/>
    <row r="30" spans="1:9" x14ac:dyDescent="0.25">
      <c r="E30" s="91"/>
    </row>
  </sheetData>
  <pageMargins left="0.7" right="0.7" top="0.75" bottom="0.75" header="0.3" footer="0.3"/>
  <pageSetup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61F-A1DE-4F8E-B3F6-3AF89A5F82FC}">
  <dimension ref="A1:F24"/>
  <sheetViews>
    <sheetView workbookViewId="0">
      <selection activeCell="B18" sqref="B18"/>
    </sheetView>
  </sheetViews>
  <sheetFormatPr defaultRowHeight="15" x14ac:dyDescent="0.25"/>
  <cols>
    <col min="1" max="1" width="39.28515625" customWidth="1"/>
    <col min="6" max="6" width="10.5703125" bestFit="1" customWidth="1"/>
  </cols>
  <sheetData>
    <row r="1" spans="1:6" ht="15.75" thickBot="1" x14ac:dyDescent="0.3">
      <c r="A1" s="201" t="s">
        <v>463</v>
      </c>
      <c r="B1" s="175">
        <v>2021</v>
      </c>
      <c r="C1" s="175">
        <v>2022</v>
      </c>
      <c r="D1" s="175">
        <v>2023</v>
      </c>
      <c r="E1" s="175">
        <v>2024</v>
      </c>
      <c r="F1" s="202">
        <v>2025</v>
      </c>
    </row>
    <row r="2" spans="1:6" x14ac:dyDescent="0.25">
      <c r="A2" s="156"/>
      <c r="B2" s="157"/>
      <c r="C2" s="157"/>
      <c r="D2" s="157"/>
      <c r="E2" s="157"/>
      <c r="F2" s="158"/>
    </row>
    <row r="3" spans="1:6" x14ac:dyDescent="0.25">
      <c r="A3" s="74"/>
      <c r="B3" s="9"/>
      <c r="C3" s="9"/>
      <c r="D3" s="9"/>
      <c r="E3" s="9"/>
      <c r="F3" s="159"/>
    </row>
    <row r="4" spans="1:6" x14ac:dyDescent="0.25">
      <c r="A4" s="203" t="s">
        <v>374</v>
      </c>
      <c r="B4" s="9"/>
      <c r="C4" s="9"/>
      <c r="D4" s="9"/>
      <c r="E4" s="9"/>
      <c r="F4" s="159"/>
    </row>
    <row r="5" spans="1:6" x14ac:dyDescent="0.25">
      <c r="A5" s="74" t="s">
        <v>465</v>
      </c>
      <c r="B5" s="10">
        <v>5500</v>
      </c>
      <c r="C5" s="10">
        <v>5500</v>
      </c>
      <c r="D5" s="10">
        <v>5500</v>
      </c>
      <c r="E5" s="10">
        <v>0</v>
      </c>
      <c r="F5" s="159">
        <v>0</v>
      </c>
    </row>
    <row r="6" spans="1:6" x14ac:dyDescent="0.25">
      <c r="A6" s="74"/>
      <c r="B6" s="10"/>
      <c r="C6" s="10"/>
      <c r="D6" s="10"/>
      <c r="E6" s="10"/>
      <c r="F6" s="159"/>
    </row>
    <row r="7" spans="1:6" x14ac:dyDescent="0.25">
      <c r="A7" s="203" t="s">
        <v>102</v>
      </c>
      <c r="B7" s="10"/>
      <c r="C7" s="10"/>
      <c r="D7" s="10"/>
      <c r="E7" s="10"/>
      <c r="F7" s="159"/>
    </row>
    <row r="8" spans="1:6" x14ac:dyDescent="0.25">
      <c r="A8" s="74" t="s">
        <v>466</v>
      </c>
      <c r="B8" s="206"/>
      <c r="C8" s="206"/>
      <c r="D8" s="206"/>
      <c r="E8" s="206"/>
      <c r="F8" s="340"/>
    </row>
    <row r="9" spans="1:6" x14ac:dyDescent="0.25">
      <c r="A9" s="74" t="s">
        <v>372</v>
      </c>
      <c r="B9" s="206"/>
      <c r="C9" s="206"/>
      <c r="D9" s="206"/>
      <c r="E9" s="206"/>
      <c r="F9" s="340"/>
    </row>
    <row r="10" spans="1:6" x14ac:dyDescent="0.25">
      <c r="A10" s="371" t="s">
        <v>385</v>
      </c>
      <c r="B10" s="206">
        <v>10000</v>
      </c>
      <c r="C10" s="206">
        <v>10000</v>
      </c>
      <c r="D10" s="206">
        <v>10000</v>
      </c>
      <c r="E10" s="206">
        <v>10000</v>
      </c>
      <c r="F10" s="367">
        <v>0</v>
      </c>
    </row>
    <row r="11" spans="1:6" x14ac:dyDescent="0.25">
      <c r="A11" s="74" t="s">
        <v>469</v>
      </c>
      <c r="B11" s="115"/>
      <c r="C11" s="115"/>
      <c r="D11" s="115"/>
      <c r="E11" s="115"/>
      <c r="F11" s="340"/>
    </row>
    <row r="12" spans="1:6" x14ac:dyDescent="0.25">
      <c r="A12" s="74"/>
      <c r="B12" s="115"/>
      <c r="C12" s="115"/>
      <c r="D12" s="115"/>
      <c r="E12" s="115"/>
      <c r="F12" s="340"/>
    </row>
    <row r="13" spans="1:6" x14ac:dyDescent="0.25">
      <c r="A13" s="203" t="s">
        <v>467</v>
      </c>
      <c r="B13" s="115"/>
      <c r="C13" s="115"/>
      <c r="D13" s="115"/>
      <c r="E13" s="115"/>
      <c r="F13" s="340"/>
    </row>
    <row r="14" spans="1:6" x14ac:dyDescent="0.25">
      <c r="A14" s="371" t="s">
        <v>468</v>
      </c>
      <c r="B14" s="115"/>
      <c r="C14" s="115"/>
      <c r="D14" s="115"/>
      <c r="E14" s="115"/>
      <c r="F14" s="340"/>
    </row>
    <row r="15" spans="1:6" x14ac:dyDescent="0.25">
      <c r="A15" s="74" t="s">
        <v>387</v>
      </c>
      <c r="B15" s="115">
        <v>1500</v>
      </c>
      <c r="C15" s="115">
        <v>1500</v>
      </c>
      <c r="D15" s="115">
        <v>1500</v>
      </c>
      <c r="E15" s="115">
        <v>1500</v>
      </c>
      <c r="F15" s="340">
        <v>1500</v>
      </c>
    </row>
    <row r="16" spans="1:6" x14ac:dyDescent="0.25">
      <c r="A16" s="74"/>
      <c r="B16" s="115"/>
      <c r="C16" s="115"/>
      <c r="D16" s="115"/>
      <c r="E16" s="115"/>
      <c r="F16" s="340"/>
    </row>
    <row r="17" spans="1:6" x14ac:dyDescent="0.25">
      <c r="A17" s="203" t="s">
        <v>2</v>
      </c>
      <c r="B17" s="115"/>
      <c r="C17" s="115"/>
      <c r="D17" s="115"/>
      <c r="E17" s="115"/>
      <c r="F17" s="340"/>
    </row>
    <row r="18" spans="1:6" x14ac:dyDescent="0.25">
      <c r="A18" s="74" t="s">
        <v>386</v>
      </c>
      <c r="B18" s="206">
        <v>5000</v>
      </c>
      <c r="C18" s="206">
        <v>10000</v>
      </c>
      <c r="D18" s="115">
        <v>10000</v>
      </c>
      <c r="E18" s="115">
        <v>0</v>
      </c>
      <c r="F18" s="340">
        <v>0</v>
      </c>
    </row>
    <row r="19" spans="1:6" x14ac:dyDescent="0.25">
      <c r="A19" s="74"/>
      <c r="B19" s="115"/>
      <c r="C19" s="115"/>
      <c r="D19" s="115"/>
      <c r="E19" s="115"/>
      <c r="F19" s="340"/>
    </row>
    <row r="20" spans="1:6" x14ac:dyDescent="0.25">
      <c r="A20" s="74"/>
      <c r="B20" s="115"/>
      <c r="C20" s="115"/>
      <c r="D20" s="115"/>
      <c r="E20" s="115"/>
      <c r="F20" s="340"/>
    </row>
    <row r="21" spans="1:6" x14ac:dyDescent="0.25">
      <c r="A21" s="74"/>
      <c r="B21" s="115"/>
      <c r="C21" s="115"/>
      <c r="D21" s="115"/>
      <c r="E21" s="115"/>
      <c r="F21" s="340"/>
    </row>
    <row r="22" spans="1:6" x14ac:dyDescent="0.25">
      <c r="A22" s="74"/>
      <c r="B22" s="115"/>
      <c r="C22" s="115"/>
      <c r="D22" s="115"/>
      <c r="E22" s="115"/>
      <c r="F22" s="340"/>
    </row>
    <row r="23" spans="1:6" ht="15.75" thickBot="1" x14ac:dyDescent="0.3">
      <c r="A23" s="74"/>
      <c r="B23" s="115"/>
      <c r="C23" s="115"/>
      <c r="D23" s="115"/>
      <c r="E23" s="115"/>
      <c r="F23" s="340"/>
    </row>
    <row r="24" spans="1:6" ht="15.75" thickBot="1" x14ac:dyDescent="0.3">
      <c r="A24" s="201" t="s">
        <v>11</v>
      </c>
      <c r="B24" s="341">
        <f>SUM(B5:B23)</f>
        <v>22000</v>
      </c>
      <c r="C24" s="341">
        <f>SUM(C5:C23)</f>
        <v>27000</v>
      </c>
      <c r="D24" s="341">
        <f>SUM(D5:D23)</f>
        <v>27000</v>
      </c>
      <c r="E24" s="341">
        <f>SUM(E5:E23)</f>
        <v>11500</v>
      </c>
      <c r="F24" s="368">
        <f>SUM(F5:F23)</f>
        <v>1500</v>
      </c>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0980-B340-4545-8D9C-996E10688F50}">
  <dimension ref="A1:I14"/>
  <sheetViews>
    <sheetView workbookViewId="0">
      <selection activeCell="C12" sqref="C12"/>
    </sheetView>
  </sheetViews>
  <sheetFormatPr defaultRowHeight="15" x14ac:dyDescent="0.25"/>
  <cols>
    <col min="1" max="1" width="17" customWidth="1"/>
    <col min="2" max="2" width="34.5703125" customWidth="1"/>
    <col min="3" max="3" width="14" customWidth="1"/>
    <col min="4" max="4" width="11.42578125" customWidth="1"/>
    <col min="5" max="5" width="9.28515625" customWidth="1"/>
    <col min="6" max="6" width="12.28515625" customWidth="1"/>
    <col min="7" max="7" width="11.85546875" customWidth="1"/>
  </cols>
  <sheetData>
    <row r="1" spans="1:9" ht="20.25" thickTop="1" thickBot="1" x14ac:dyDescent="0.35">
      <c r="A1" s="149" t="s">
        <v>346</v>
      </c>
      <c r="B1" s="62" t="s">
        <v>574</v>
      </c>
      <c r="C1" s="50" t="s">
        <v>550</v>
      </c>
    </row>
    <row r="2" spans="1:9" ht="15.75" thickTop="1" x14ac:dyDescent="0.25">
      <c r="A2" s="380" t="s">
        <v>569</v>
      </c>
      <c r="B2" s="14" t="s">
        <v>572</v>
      </c>
      <c r="C2" s="19">
        <v>186000</v>
      </c>
    </row>
    <row r="3" spans="1:9" x14ac:dyDescent="0.25">
      <c r="A3" s="380" t="s">
        <v>570</v>
      </c>
      <c r="B3" s="14" t="s">
        <v>578</v>
      </c>
      <c r="C3" s="65">
        <v>50000</v>
      </c>
    </row>
    <row r="4" spans="1:9" x14ac:dyDescent="0.25">
      <c r="A4" s="380" t="s">
        <v>540</v>
      </c>
      <c r="B4" s="14" t="s">
        <v>176</v>
      </c>
      <c r="C4" s="123">
        <v>0</v>
      </c>
    </row>
    <row r="5" spans="1:9" ht="15.75" thickBot="1" x14ac:dyDescent="0.3">
      <c r="A5" s="380" t="s">
        <v>571</v>
      </c>
      <c r="B5" s="14" t="s">
        <v>573</v>
      </c>
      <c r="C5" s="123">
        <v>210000</v>
      </c>
    </row>
    <row r="6" spans="1:9" ht="17.25" thickTop="1" thickBot="1" x14ac:dyDescent="0.3">
      <c r="A6" s="148"/>
      <c r="B6" s="46" t="s">
        <v>15</v>
      </c>
      <c r="C6" s="100">
        <f>SUM(C2:C5)</f>
        <v>446000</v>
      </c>
      <c r="D6" s="1"/>
      <c r="G6" s="58"/>
      <c r="I6" s="58"/>
    </row>
    <row r="7" spans="1:9" ht="16.5" thickTop="1" thickBot="1" x14ac:dyDescent="0.3">
      <c r="B7" s="57"/>
      <c r="E7" s="56"/>
    </row>
    <row r="8" spans="1:9" ht="20.25" thickTop="1" thickBot="1" x14ac:dyDescent="0.35">
      <c r="A8" s="149" t="s">
        <v>346</v>
      </c>
      <c r="B8" s="62" t="s">
        <v>575</v>
      </c>
      <c r="C8" s="50" t="s">
        <v>550</v>
      </c>
    </row>
    <row r="9" spans="1:9" ht="15.75" thickTop="1" x14ac:dyDescent="0.25">
      <c r="A9" s="380" t="s">
        <v>579</v>
      </c>
      <c r="B9" s="14" t="s">
        <v>572</v>
      </c>
      <c r="C9" s="19">
        <v>186000</v>
      </c>
    </row>
    <row r="10" spans="1:9" x14ac:dyDescent="0.25">
      <c r="A10" s="380" t="s">
        <v>537</v>
      </c>
      <c r="B10" s="14" t="s">
        <v>578</v>
      </c>
      <c r="C10" s="65">
        <v>50000</v>
      </c>
    </row>
    <row r="11" spans="1:9" x14ac:dyDescent="0.25">
      <c r="A11" s="380" t="s">
        <v>580</v>
      </c>
      <c r="B11" s="14" t="s">
        <v>176</v>
      </c>
      <c r="C11" s="123">
        <v>0</v>
      </c>
    </row>
    <row r="12" spans="1:9" ht="15.75" thickBot="1" x14ac:dyDescent="0.3">
      <c r="A12" s="380" t="s">
        <v>538</v>
      </c>
      <c r="B12" s="14" t="s">
        <v>573</v>
      </c>
      <c r="C12" s="123">
        <v>210000</v>
      </c>
    </row>
    <row r="13" spans="1:9" ht="17.25" thickTop="1" thickBot="1" x14ac:dyDescent="0.3">
      <c r="A13" s="148"/>
      <c r="B13" s="46" t="s">
        <v>15</v>
      </c>
      <c r="C13" s="100">
        <f>SUM(C9:C12)</f>
        <v>446000</v>
      </c>
    </row>
    <row r="14" spans="1:9" ht="15.75" thickTop="1" x14ac:dyDescent="0.25"/>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workbookViewId="0">
      <selection activeCell="H20" sqref="H20"/>
    </sheetView>
  </sheetViews>
  <sheetFormatPr defaultRowHeight="15" x14ac:dyDescent="0.25"/>
  <cols>
    <col min="1" max="1" width="11" customWidth="1"/>
    <col min="2" max="2" width="34.5703125" customWidth="1"/>
    <col min="3" max="3" width="11.28515625" customWidth="1"/>
    <col min="4" max="4" width="11" customWidth="1"/>
    <col min="6" max="6" width="8" customWidth="1"/>
    <col min="7" max="7" width="9.140625" customWidth="1"/>
  </cols>
  <sheetData>
    <row r="1" spans="1:8" ht="16.5" thickTop="1" thickBot="1" x14ac:dyDescent="0.3">
      <c r="A1" s="12"/>
      <c r="B1" s="3" t="s">
        <v>178</v>
      </c>
      <c r="C1" s="5" t="s">
        <v>40</v>
      </c>
      <c r="D1" s="5" t="s">
        <v>509</v>
      </c>
      <c r="E1" s="11" t="s">
        <v>550</v>
      </c>
    </row>
    <row r="2" spans="1:8" ht="15.75" thickTop="1" x14ac:dyDescent="0.25">
      <c r="A2" s="66" t="s">
        <v>179</v>
      </c>
      <c r="B2" s="67" t="s">
        <v>460</v>
      </c>
      <c r="C2" s="167">
        <v>41322</v>
      </c>
      <c r="D2" s="213">
        <v>41744</v>
      </c>
      <c r="E2" s="279">
        <v>42800</v>
      </c>
    </row>
    <row r="3" spans="1:8" x14ac:dyDescent="0.25">
      <c r="A3" s="66" t="s">
        <v>180</v>
      </c>
      <c r="B3" s="67" t="s">
        <v>533</v>
      </c>
      <c r="C3" s="167">
        <v>337254</v>
      </c>
      <c r="D3" s="213">
        <v>350000</v>
      </c>
      <c r="E3" s="279">
        <v>369000</v>
      </c>
    </row>
    <row r="4" spans="1:8" x14ac:dyDescent="0.25">
      <c r="A4" s="66" t="s">
        <v>181</v>
      </c>
      <c r="B4" s="67" t="s">
        <v>534</v>
      </c>
      <c r="C4" s="167">
        <v>449313</v>
      </c>
      <c r="D4" s="213">
        <v>449000</v>
      </c>
      <c r="E4" s="279">
        <v>460000</v>
      </c>
    </row>
    <row r="5" spans="1:8" x14ac:dyDescent="0.25">
      <c r="A5" s="66" t="s">
        <v>185</v>
      </c>
      <c r="B5" s="67" t="s">
        <v>182</v>
      </c>
      <c r="C5" s="167">
        <v>4000</v>
      </c>
      <c r="D5" s="213">
        <v>2000</v>
      </c>
      <c r="E5" s="279">
        <v>2000</v>
      </c>
    </row>
    <row r="6" spans="1:8" x14ac:dyDescent="0.25">
      <c r="A6" s="66" t="s">
        <v>183</v>
      </c>
      <c r="B6" s="67" t="s">
        <v>535</v>
      </c>
      <c r="C6" s="167">
        <v>497849</v>
      </c>
      <c r="D6" s="213">
        <v>498000</v>
      </c>
      <c r="E6" s="279">
        <v>517000</v>
      </c>
    </row>
    <row r="7" spans="1:8" x14ac:dyDescent="0.25">
      <c r="A7" s="66" t="s">
        <v>186</v>
      </c>
      <c r="B7" s="67" t="s">
        <v>184</v>
      </c>
      <c r="C7" s="167">
        <v>5000</v>
      </c>
      <c r="D7" s="213">
        <v>5000</v>
      </c>
      <c r="E7" s="279">
        <v>5000</v>
      </c>
    </row>
    <row r="8" spans="1:8" x14ac:dyDescent="0.25">
      <c r="A8" s="66" t="s">
        <v>187</v>
      </c>
      <c r="B8" s="67" t="s">
        <v>188</v>
      </c>
      <c r="C8" s="167">
        <v>21000</v>
      </c>
      <c r="D8" s="213">
        <v>20000</v>
      </c>
      <c r="E8" s="279">
        <v>20000</v>
      </c>
    </row>
    <row r="9" spans="1:8" x14ac:dyDescent="0.25">
      <c r="A9" s="66" t="s">
        <v>189</v>
      </c>
      <c r="B9" s="67" t="s">
        <v>190</v>
      </c>
      <c r="C9" s="168">
        <v>100</v>
      </c>
      <c r="D9" s="214">
        <v>100</v>
      </c>
      <c r="E9" s="280">
        <v>100</v>
      </c>
    </row>
    <row r="10" spans="1:8" x14ac:dyDescent="0.25">
      <c r="A10" s="257" t="s">
        <v>191</v>
      </c>
      <c r="B10" s="134" t="s">
        <v>192</v>
      </c>
      <c r="C10" s="92">
        <v>0</v>
      </c>
      <c r="D10" s="102">
        <v>0</v>
      </c>
      <c r="E10" s="95">
        <v>25000</v>
      </c>
    </row>
    <row r="11" spans="1:8" x14ac:dyDescent="0.25">
      <c r="A11" s="257" t="s">
        <v>193</v>
      </c>
      <c r="B11" s="134" t="s">
        <v>194</v>
      </c>
      <c r="C11" s="169">
        <v>0</v>
      </c>
      <c r="D11" s="197">
        <v>0</v>
      </c>
      <c r="E11" s="29">
        <v>10000</v>
      </c>
    </row>
    <row r="12" spans="1:8" x14ac:dyDescent="0.25">
      <c r="A12" s="257" t="s">
        <v>195</v>
      </c>
      <c r="B12" s="134" t="s">
        <v>172</v>
      </c>
      <c r="C12" s="92">
        <v>3500</v>
      </c>
      <c r="D12" s="102">
        <v>3000</v>
      </c>
      <c r="E12" s="95">
        <v>500</v>
      </c>
      <c r="H12" s="1"/>
    </row>
    <row r="13" spans="1:8" x14ac:dyDescent="0.25">
      <c r="A13" s="257" t="s">
        <v>196</v>
      </c>
      <c r="B13" s="134" t="s">
        <v>197</v>
      </c>
      <c r="C13" s="92">
        <v>12700</v>
      </c>
      <c r="D13" s="102">
        <v>12500</v>
      </c>
      <c r="E13" s="95">
        <v>2000</v>
      </c>
    </row>
    <row r="14" spans="1:8" x14ac:dyDescent="0.25">
      <c r="A14" s="257" t="s">
        <v>198</v>
      </c>
      <c r="B14" s="134" t="s">
        <v>199</v>
      </c>
      <c r="C14" s="92">
        <v>1895</v>
      </c>
      <c r="D14" s="197">
        <v>2500</v>
      </c>
      <c r="E14" s="95">
        <v>0</v>
      </c>
    </row>
    <row r="15" spans="1:8" x14ac:dyDescent="0.25">
      <c r="A15" s="257" t="s">
        <v>200</v>
      </c>
      <c r="B15" s="134" t="s">
        <v>201</v>
      </c>
      <c r="C15" s="92">
        <v>0</v>
      </c>
      <c r="D15" s="197">
        <v>0</v>
      </c>
      <c r="E15" s="29">
        <v>0</v>
      </c>
    </row>
    <row r="16" spans="1:8" x14ac:dyDescent="0.25">
      <c r="A16" s="257" t="s">
        <v>202</v>
      </c>
      <c r="B16" s="134" t="s">
        <v>203</v>
      </c>
      <c r="C16" s="92">
        <v>0</v>
      </c>
      <c r="D16" s="197">
        <v>0</v>
      </c>
      <c r="E16" s="29">
        <v>0</v>
      </c>
    </row>
    <row r="17" spans="1:17" x14ac:dyDescent="0.25">
      <c r="A17" s="257" t="s">
        <v>204</v>
      </c>
      <c r="B17" s="134" t="s">
        <v>205</v>
      </c>
      <c r="C17" s="92">
        <v>0</v>
      </c>
      <c r="D17" s="197">
        <v>0</v>
      </c>
      <c r="E17" s="29">
        <v>0</v>
      </c>
    </row>
    <row r="18" spans="1:17" x14ac:dyDescent="0.25">
      <c r="A18" s="257" t="s">
        <v>206</v>
      </c>
      <c r="B18" s="134" t="s">
        <v>207</v>
      </c>
      <c r="C18" s="170">
        <v>0</v>
      </c>
      <c r="D18" s="197">
        <v>0</v>
      </c>
      <c r="E18" s="29">
        <v>0</v>
      </c>
    </row>
    <row r="19" spans="1:17" x14ac:dyDescent="0.25">
      <c r="A19" s="257" t="s">
        <v>208</v>
      </c>
      <c r="B19" s="134" t="s">
        <v>209</v>
      </c>
      <c r="C19" s="92">
        <v>0</v>
      </c>
      <c r="D19" s="102">
        <v>0</v>
      </c>
      <c r="E19" s="95">
        <v>0</v>
      </c>
    </row>
    <row r="20" spans="1:17" x14ac:dyDescent="0.25">
      <c r="A20" s="257" t="s">
        <v>212</v>
      </c>
      <c r="B20" s="134" t="s">
        <v>211</v>
      </c>
      <c r="C20" s="92">
        <v>0</v>
      </c>
      <c r="D20" s="102">
        <v>0</v>
      </c>
      <c r="E20" s="95">
        <v>0</v>
      </c>
      <c r="Q20" t="s">
        <v>9</v>
      </c>
    </row>
    <row r="21" spans="1:17" ht="15.75" thickBot="1" x14ac:dyDescent="0.3">
      <c r="A21" s="257" t="s">
        <v>210</v>
      </c>
      <c r="B21" s="134" t="s">
        <v>213</v>
      </c>
      <c r="C21" s="92">
        <v>0</v>
      </c>
      <c r="D21" s="197">
        <v>0</v>
      </c>
      <c r="E21" s="29">
        <v>0</v>
      </c>
    </row>
    <row r="22" spans="1:17" ht="16.5" thickTop="1" thickBot="1" x14ac:dyDescent="0.3">
      <c r="A22" s="23"/>
      <c r="B22" s="3" t="s">
        <v>6</v>
      </c>
      <c r="C22" s="137">
        <f>SUM(C2:C21)</f>
        <v>1373933</v>
      </c>
      <c r="D22" s="208">
        <f>SUM(D2:D21)</f>
        <v>1383844</v>
      </c>
      <c r="E22" s="96">
        <f>SUM(E2:E21)</f>
        <v>1453400</v>
      </c>
      <c r="G22" s="1"/>
    </row>
    <row r="23" spans="1:17" ht="15.75" thickTop="1" x14ac:dyDescent="0.25">
      <c r="E23" s="1"/>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C560E-F552-414F-A64C-C29B44AE0AD3}">
  <dimension ref="A1:P57"/>
  <sheetViews>
    <sheetView workbookViewId="0">
      <selection activeCell="E29" sqref="E29"/>
    </sheetView>
  </sheetViews>
  <sheetFormatPr defaultRowHeight="15" x14ac:dyDescent="0.25"/>
  <cols>
    <col min="1" max="1" width="13.42578125" customWidth="1"/>
    <col min="2" max="2" width="36.7109375" customWidth="1"/>
    <col min="3" max="3" width="10" customWidth="1"/>
    <col min="4" max="4" width="10.7109375" customWidth="1"/>
    <col min="5" max="5" width="13.5703125" customWidth="1"/>
  </cols>
  <sheetData>
    <row r="1" spans="1:14" ht="16.5" thickTop="1" thickBot="1" x14ac:dyDescent="0.3">
      <c r="A1" s="12" t="s">
        <v>214</v>
      </c>
      <c r="B1" s="5" t="s">
        <v>528</v>
      </c>
      <c r="C1" s="3" t="s">
        <v>40</v>
      </c>
      <c r="D1" s="3" t="s">
        <v>509</v>
      </c>
      <c r="E1" s="11" t="s">
        <v>559</v>
      </c>
    </row>
    <row r="2" spans="1:14" ht="15.75" thickTop="1" x14ac:dyDescent="0.25">
      <c r="A2" s="136" t="s">
        <v>220</v>
      </c>
      <c r="B2" s="15" t="s">
        <v>104</v>
      </c>
      <c r="C2" s="25">
        <v>94496.320000000007</v>
      </c>
      <c r="D2" s="25">
        <v>94496</v>
      </c>
      <c r="E2" s="294">
        <v>93255</v>
      </c>
      <c r="F2" s="395"/>
      <c r="G2" s="395"/>
    </row>
    <row r="3" spans="1:14" x14ac:dyDescent="0.25">
      <c r="A3" s="14" t="s">
        <v>221</v>
      </c>
      <c r="B3" s="297" t="s">
        <v>19</v>
      </c>
      <c r="C3" s="10">
        <v>4500</v>
      </c>
      <c r="D3" s="10">
        <v>4500</v>
      </c>
      <c r="E3" s="123">
        <v>3000</v>
      </c>
    </row>
    <row r="4" spans="1:14" x14ac:dyDescent="0.25">
      <c r="A4" s="14" t="s">
        <v>222</v>
      </c>
      <c r="B4" s="297" t="s">
        <v>76</v>
      </c>
      <c r="C4" s="10">
        <v>7573</v>
      </c>
      <c r="D4" s="10">
        <v>7573</v>
      </c>
      <c r="E4" s="123">
        <v>7364</v>
      </c>
    </row>
    <row r="5" spans="1:14" x14ac:dyDescent="0.25">
      <c r="A5" s="14" t="s">
        <v>223</v>
      </c>
      <c r="B5" s="297" t="s">
        <v>77</v>
      </c>
      <c r="C5" s="25">
        <v>2969</v>
      </c>
      <c r="D5" s="10">
        <v>2969</v>
      </c>
      <c r="E5" s="361">
        <v>2888</v>
      </c>
    </row>
    <row r="6" spans="1:14" x14ac:dyDescent="0.25">
      <c r="A6" s="14" t="s">
        <v>224</v>
      </c>
      <c r="B6" s="297" t="s">
        <v>225</v>
      </c>
      <c r="C6" s="10">
        <v>24934</v>
      </c>
      <c r="D6" s="206">
        <v>26993</v>
      </c>
      <c r="E6" s="123">
        <v>25087</v>
      </c>
    </row>
    <row r="7" spans="1:14" x14ac:dyDescent="0.25">
      <c r="A7" s="14" t="s">
        <v>226</v>
      </c>
      <c r="B7" s="297" t="s">
        <v>13</v>
      </c>
      <c r="C7" s="10">
        <v>3225</v>
      </c>
      <c r="D7" s="206">
        <v>3225</v>
      </c>
      <c r="E7" s="123">
        <v>7388</v>
      </c>
    </row>
    <row r="8" spans="1:14" x14ac:dyDescent="0.25">
      <c r="A8" s="14" t="s">
        <v>227</v>
      </c>
      <c r="B8" s="297" t="s">
        <v>517</v>
      </c>
      <c r="C8" s="10">
        <v>6500</v>
      </c>
      <c r="D8" s="10">
        <v>6500</v>
      </c>
      <c r="E8" s="123">
        <v>7250</v>
      </c>
    </row>
    <row r="9" spans="1:14" x14ac:dyDescent="0.25">
      <c r="A9" s="14" t="s">
        <v>229</v>
      </c>
      <c r="B9" s="297" t="s">
        <v>24</v>
      </c>
      <c r="C9" s="10">
        <v>8500</v>
      </c>
      <c r="D9" s="10">
        <v>8850</v>
      </c>
      <c r="E9" s="123">
        <v>13500</v>
      </c>
    </row>
    <row r="10" spans="1:14" x14ac:dyDescent="0.25">
      <c r="A10" s="14" t="s">
        <v>230</v>
      </c>
      <c r="B10" s="299" t="s">
        <v>112</v>
      </c>
      <c r="C10" s="10">
        <v>28122</v>
      </c>
      <c r="D10" s="10">
        <v>0</v>
      </c>
      <c r="E10" s="123">
        <v>0</v>
      </c>
    </row>
    <row r="11" spans="1:14" x14ac:dyDescent="0.25">
      <c r="A11" s="14" t="s">
        <v>231</v>
      </c>
      <c r="B11" s="299" t="s">
        <v>516</v>
      </c>
      <c r="C11" s="10">
        <v>32730</v>
      </c>
      <c r="D11" s="10">
        <v>223735</v>
      </c>
      <c r="E11" s="123">
        <v>198864</v>
      </c>
    </row>
    <row r="12" spans="1:14" x14ac:dyDescent="0.25">
      <c r="A12" s="136" t="s">
        <v>232</v>
      </c>
      <c r="B12" s="153" t="s">
        <v>518</v>
      </c>
      <c r="C12" s="25">
        <v>75000</v>
      </c>
      <c r="D12" s="243">
        <v>30000</v>
      </c>
      <c r="E12" s="294">
        <v>30000</v>
      </c>
      <c r="F12" s="1"/>
      <c r="G12" s="1"/>
      <c r="I12" s="73"/>
      <c r="K12" s="1"/>
    </row>
    <row r="13" spans="1:14" x14ac:dyDescent="0.25">
      <c r="A13" s="14" t="s">
        <v>233</v>
      </c>
      <c r="B13" s="298" t="s">
        <v>234</v>
      </c>
      <c r="C13" s="10">
        <v>3000</v>
      </c>
      <c r="D13" s="10">
        <v>3000</v>
      </c>
      <c r="E13" s="123">
        <v>1200</v>
      </c>
    </row>
    <row r="14" spans="1:14" x14ac:dyDescent="0.25">
      <c r="A14" s="136" t="s">
        <v>235</v>
      </c>
      <c r="B14" s="15" t="s">
        <v>25</v>
      </c>
      <c r="C14" s="25">
        <v>2000</v>
      </c>
      <c r="D14" s="25">
        <v>2200</v>
      </c>
      <c r="E14" s="294">
        <v>2000</v>
      </c>
      <c r="K14" s="1"/>
    </row>
    <row r="15" spans="1:14" x14ac:dyDescent="0.25">
      <c r="A15" s="136" t="s">
        <v>238</v>
      </c>
      <c r="B15" s="297" t="s">
        <v>236</v>
      </c>
      <c r="C15" s="10">
        <v>1000</v>
      </c>
      <c r="D15" s="10">
        <v>1000</v>
      </c>
      <c r="E15" s="123">
        <v>1300</v>
      </c>
      <c r="F15" s="9"/>
      <c r="G15" s="15"/>
      <c r="H15" s="10"/>
      <c r="I15" s="9"/>
      <c r="J15" s="9"/>
      <c r="K15" s="1"/>
    </row>
    <row r="16" spans="1:14" x14ac:dyDescent="0.25">
      <c r="A16" s="136" t="s">
        <v>237</v>
      </c>
      <c r="B16" s="15" t="s">
        <v>27</v>
      </c>
      <c r="C16" s="396">
        <v>18000</v>
      </c>
      <c r="D16" s="396">
        <v>0</v>
      </c>
      <c r="E16" s="294">
        <v>34500</v>
      </c>
      <c r="F16" s="15"/>
      <c r="G16" s="15"/>
      <c r="H16" s="10"/>
      <c r="I16" s="9"/>
      <c r="J16" s="9"/>
      <c r="K16" s="15"/>
      <c r="L16" s="10"/>
      <c r="M16" s="9"/>
      <c r="N16" s="9"/>
    </row>
    <row r="17" spans="1:16" x14ac:dyDescent="0.25">
      <c r="A17" s="136" t="s">
        <v>241</v>
      </c>
      <c r="B17" s="297" t="s">
        <v>239</v>
      </c>
      <c r="C17" s="10">
        <v>41322</v>
      </c>
      <c r="D17" s="206">
        <v>0</v>
      </c>
      <c r="E17" s="123">
        <v>41300</v>
      </c>
      <c r="F17" s="9"/>
      <c r="G17" s="15"/>
      <c r="H17" s="10"/>
      <c r="I17" s="9"/>
      <c r="J17" s="9"/>
    </row>
    <row r="18" spans="1:16" x14ac:dyDescent="0.25">
      <c r="A18" s="136" t="s">
        <v>240</v>
      </c>
      <c r="B18" s="297" t="s">
        <v>118</v>
      </c>
      <c r="C18" s="10">
        <v>7692</v>
      </c>
      <c r="D18" s="206">
        <v>8615</v>
      </c>
      <c r="E18" s="123">
        <v>9291</v>
      </c>
      <c r="F18" s="9"/>
      <c r="G18" s="15"/>
      <c r="H18" s="10"/>
      <c r="I18" s="9"/>
      <c r="J18" s="9"/>
    </row>
    <row r="19" spans="1:16" x14ac:dyDescent="0.25">
      <c r="A19" s="136" t="s">
        <v>242</v>
      </c>
      <c r="B19" s="153" t="s">
        <v>519</v>
      </c>
      <c r="C19" s="10">
        <v>106500</v>
      </c>
      <c r="D19" s="206">
        <v>40000</v>
      </c>
      <c r="E19" s="123">
        <v>40000</v>
      </c>
      <c r="F19" s="10"/>
      <c r="G19" s="25"/>
      <c r="H19" s="10"/>
      <c r="I19" s="9"/>
      <c r="J19" s="9"/>
    </row>
    <row r="20" spans="1:16" x14ac:dyDescent="0.25">
      <c r="A20" s="136" t="s">
        <v>243</v>
      </c>
      <c r="B20" s="297" t="s">
        <v>244</v>
      </c>
      <c r="C20" s="10">
        <v>10000</v>
      </c>
      <c r="D20" s="10">
        <v>10000</v>
      </c>
      <c r="E20" s="123">
        <v>20000</v>
      </c>
      <c r="F20" s="9"/>
      <c r="G20" s="15"/>
      <c r="H20" s="10"/>
      <c r="I20" s="9"/>
      <c r="J20" s="9"/>
    </row>
    <row r="21" spans="1:16" x14ac:dyDescent="0.25">
      <c r="A21" s="136" t="s">
        <v>245</v>
      </c>
      <c r="B21" s="15" t="s">
        <v>520</v>
      </c>
      <c r="C21" s="10">
        <v>9000</v>
      </c>
      <c r="D21" s="10">
        <v>14500</v>
      </c>
      <c r="E21" s="123">
        <v>14000</v>
      </c>
      <c r="F21" s="9"/>
      <c r="G21" s="9"/>
      <c r="H21" s="9"/>
      <c r="I21" s="9"/>
      <c r="J21" s="9"/>
    </row>
    <row r="22" spans="1:16" x14ac:dyDescent="0.25">
      <c r="A22" s="136" t="s">
        <v>246</v>
      </c>
      <c r="B22" s="297" t="s">
        <v>31</v>
      </c>
      <c r="C22" s="10">
        <v>500</v>
      </c>
      <c r="D22" s="25">
        <v>750</v>
      </c>
      <c r="E22" s="301">
        <v>1000</v>
      </c>
      <c r="F22" s="9"/>
      <c r="G22" s="9"/>
      <c r="H22" s="9"/>
      <c r="I22" s="9"/>
    </row>
    <row r="23" spans="1:16" x14ac:dyDescent="0.25">
      <c r="A23" s="136" t="s">
        <v>247</v>
      </c>
      <c r="B23" s="297" t="s">
        <v>32</v>
      </c>
      <c r="C23" s="1">
        <v>3000</v>
      </c>
      <c r="D23" s="25">
        <v>0</v>
      </c>
      <c r="E23" s="123">
        <v>4000</v>
      </c>
    </row>
    <row r="24" spans="1:16" x14ac:dyDescent="0.25">
      <c r="A24" s="136" t="s">
        <v>248</v>
      </c>
      <c r="B24" s="297" t="s">
        <v>33</v>
      </c>
      <c r="C24" s="1">
        <v>1200</v>
      </c>
      <c r="D24" s="25">
        <v>0</v>
      </c>
      <c r="E24" s="301">
        <v>900</v>
      </c>
    </row>
    <row r="25" spans="1:16" x14ac:dyDescent="0.25">
      <c r="A25" s="136" t="s">
        <v>249</v>
      </c>
      <c r="B25" s="300" t="s">
        <v>250</v>
      </c>
      <c r="C25" s="1">
        <v>785</v>
      </c>
      <c r="D25" s="25">
        <v>0</v>
      </c>
      <c r="E25" s="301">
        <v>0</v>
      </c>
      <c r="J25" s="1"/>
      <c r="K25" s="1"/>
      <c r="M25" s="1"/>
      <c r="N25" s="1"/>
      <c r="P25" s="1"/>
    </row>
    <row r="26" spans="1:16" x14ac:dyDescent="0.25">
      <c r="A26" s="136" t="s">
        <v>251</v>
      </c>
      <c r="B26" s="153" t="s">
        <v>521</v>
      </c>
      <c r="C26" s="1">
        <v>20000</v>
      </c>
      <c r="D26" s="1">
        <v>10000</v>
      </c>
      <c r="E26" s="123">
        <v>10000</v>
      </c>
      <c r="J26" s="1"/>
      <c r="K26" s="1"/>
      <c r="M26" s="1"/>
      <c r="N26" s="1"/>
      <c r="P26" s="1"/>
    </row>
    <row r="27" spans="1:16" x14ac:dyDescent="0.25">
      <c r="A27" s="136" t="s">
        <v>252</v>
      </c>
      <c r="B27" s="297" t="s">
        <v>253</v>
      </c>
      <c r="C27" s="1">
        <v>75</v>
      </c>
      <c r="D27" s="1">
        <v>4038</v>
      </c>
      <c r="E27" s="123">
        <v>500</v>
      </c>
      <c r="J27" s="1"/>
      <c r="K27" s="1"/>
      <c r="M27" s="1"/>
      <c r="N27" s="1"/>
      <c r="P27" s="1"/>
    </row>
    <row r="28" spans="1:16" x14ac:dyDescent="0.25">
      <c r="A28" s="136" t="s">
        <v>254</v>
      </c>
      <c r="B28" s="297" t="s">
        <v>97</v>
      </c>
      <c r="C28" s="1">
        <v>500</v>
      </c>
      <c r="D28" s="1">
        <v>500</v>
      </c>
      <c r="E28" s="301">
        <v>0</v>
      </c>
      <c r="K28" s="1"/>
    </row>
    <row r="29" spans="1:16" x14ac:dyDescent="0.25">
      <c r="A29" s="136" t="s">
        <v>255</v>
      </c>
      <c r="B29" s="298" t="s">
        <v>36</v>
      </c>
      <c r="C29" s="1">
        <v>14000</v>
      </c>
      <c r="D29" s="1">
        <v>26000</v>
      </c>
      <c r="E29" s="123">
        <v>11500</v>
      </c>
      <c r="K29" s="1"/>
    </row>
    <row r="30" spans="1:16" x14ac:dyDescent="0.25">
      <c r="A30" s="136" t="s">
        <v>256</v>
      </c>
      <c r="B30" s="300" t="s">
        <v>37</v>
      </c>
      <c r="C30" s="1">
        <v>2000</v>
      </c>
      <c r="D30" s="1">
        <v>0</v>
      </c>
      <c r="E30" s="123">
        <v>0</v>
      </c>
    </row>
    <row r="31" spans="1:16" x14ac:dyDescent="0.25">
      <c r="A31" s="136" t="s">
        <v>257</v>
      </c>
      <c r="B31" s="297" t="s">
        <v>258</v>
      </c>
      <c r="C31" s="1">
        <v>22655</v>
      </c>
      <c r="D31" s="244">
        <v>22655</v>
      </c>
      <c r="E31" s="123">
        <v>22655</v>
      </c>
    </row>
    <row r="32" spans="1:16" x14ac:dyDescent="0.25">
      <c r="A32" s="136" t="s">
        <v>259</v>
      </c>
      <c r="B32" s="298" t="s">
        <v>475</v>
      </c>
      <c r="C32" s="1">
        <v>0</v>
      </c>
      <c r="D32" s="1">
        <v>0</v>
      </c>
      <c r="E32" s="301">
        <v>0</v>
      </c>
    </row>
    <row r="33" spans="1:12" x14ac:dyDescent="0.25">
      <c r="A33" s="136" t="s">
        <v>560</v>
      </c>
      <c r="B33" s="298" t="s">
        <v>476</v>
      </c>
      <c r="C33" s="1">
        <v>15951</v>
      </c>
      <c r="D33" s="244">
        <v>31902</v>
      </c>
      <c r="E33" s="123">
        <v>31902</v>
      </c>
    </row>
    <row r="34" spans="1:12" x14ac:dyDescent="0.25">
      <c r="A34" s="136" t="s">
        <v>561</v>
      </c>
      <c r="B34" s="298" t="s">
        <v>536</v>
      </c>
      <c r="C34" s="1">
        <v>0</v>
      </c>
      <c r="D34" s="244">
        <v>8693</v>
      </c>
      <c r="E34" s="123">
        <v>8693</v>
      </c>
    </row>
    <row r="35" spans="1:12" ht="15.75" thickBot="1" x14ac:dyDescent="0.3">
      <c r="A35" s="136" t="s">
        <v>260</v>
      </c>
      <c r="B35" s="297" t="s">
        <v>261</v>
      </c>
      <c r="C35" s="1">
        <v>0</v>
      </c>
      <c r="D35" s="207">
        <v>0</v>
      </c>
      <c r="E35" s="27">
        <v>0</v>
      </c>
    </row>
    <row r="36" spans="1:12" ht="16.5" thickTop="1" thickBot="1" x14ac:dyDescent="0.3">
      <c r="A36" s="23"/>
      <c r="B36" s="3" t="s">
        <v>6</v>
      </c>
      <c r="C36" s="137">
        <f>SUM(C2:C35)</f>
        <v>567729.32000000007</v>
      </c>
      <c r="D36" s="372">
        <f>SUM(D2:D35)</f>
        <v>592694</v>
      </c>
      <c r="E36" s="362">
        <f>SUM(E2:E35)</f>
        <v>643337</v>
      </c>
      <c r="F36" s="1"/>
      <c r="G36" s="1"/>
      <c r="L36" s="1"/>
    </row>
    <row r="37" spans="1:12" ht="15.75" thickTop="1" x14ac:dyDescent="0.25">
      <c r="C37" s="82"/>
      <c r="F37" s="54"/>
      <c r="L37" s="1"/>
    </row>
    <row r="38" spans="1:12" x14ac:dyDescent="0.25">
      <c r="A38" s="54"/>
      <c r="B38" s="54"/>
      <c r="C38" s="54"/>
      <c r="D38" s="54"/>
      <c r="E38" s="54"/>
      <c r="F38" s="54"/>
      <c r="L38" s="1"/>
    </row>
    <row r="39" spans="1:12" ht="28.5" customHeight="1" x14ac:dyDescent="0.25">
      <c r="A39" s="54"/>
      <c r="B39" s="54"/>
      <c r="C39" s="54"/>
      <c r="D39" s="54"/>
      <c r="E39" s="54"/>
      <c r="F39" s="54"/>
    </row>
    <row r="40" spans="1:12" x14ac:dyDescent="0.25">
      <c r="A40" s="54"/>
      <c r="B40" s="54"/>
      <c r="C40" s="54"/>
      <c r="D40" s="54"/>
      <c r="E40" s="54"/>
      <c r="F40" s="54"/>
    </row>
    <row r="41" spans="1:12" x14ac:dyDescent="0.25">
      <c r="A41" s="54"/>
      <c r="B41" s="54"/>
      <c r="C41" s="54"/>
      <c r="D41" s="54"/>
      <c r="E41" s="54"/>
      <c r="F41" s="54"/>
    </row>
    <row r="42" spans="1:12" x14ac:dyDescent="0.25">
      <c r="A42" s="200"/>
      <c r="B42" s="54"/>
      <c r="C42" s="54"/>
      <c r="D42" s="54"/>
      <c r="E42" s="54"/>
      <c r="F42" s="54"/>
    </row>
    <row r="43" spans="1:12" x14ac:dyDescent="0.25">
      <c r="A43" s="200"/>
      <c r="B43" s="200"/>
      <c r="C43" s="54"/>
      <c r="D43" s="54"/>
      <c r="E43" s="54"/>
      <c r="F43" s="54"/>
    </row>
    <row r="44" spans="1:12" x14ac:dyDescent="0.25">
      <c r="A44" s="200"/>
      <c r="B44" s="200"/>
      <c r="C44" s="54"/>
      <c r="D44" s="54"/>
      <c r="E44" s="54"/>
      <c r="F44" s="54"/>
    </row>
    <row r="45" spans="1:12" x14ac:dyDescent="0.25">
      <c r="A45" s="54"/>
      <c r="B45" s="54"/>
      <c r="C45" s="54"/>
      <c r="D45" s="54"/>
      <c r="E45" s="54"/>
      <c r="F45" s="54"/>
    </row>
    <row r="46" spans="1:12" x14ac:dyDescent="0.25">
      <c r="A46" s="200"/>
      <c r="B46" s="200"/>
      <c r="C46" s="54"/>
      <c r="D46" s="54"/>
      <c r="E46" s="54"/>
      <c r="F46" s="54"/>
    </row>
    <row r="47" spans="1:12" x14ac:dyDescent="0.25">
      <c r="A47" s="54"/>
      <c r="B47" s="54"/>
      <c r="C47" s="54"/>
      <c r="D47" s="54"/>
      <c r="E47" s="54"/>
      <c r="F47" s="54"/>
    </row>
    <row r="48" spans="1:12" x14ac:dyDescent="0.25">
      <c r="A48" s="200"/>
      <c r="B48" s="200"/>
      <c r="C48" s="54"/>
      <c r="D48" s="54"/>
      <c r="E48" s="54"/>
      <c r="F48" s="54"/>
    </row>
    <row r="49" spans="1:6" x14ac:dyDescent="0.25">
      <c r="A49" s="54"/>
      <c r="B49" s="54"/>
      <c r="C49" s="54"/>
      <c r="D49" s="54"/>
      <c r="E49" s="54"/>
      <c r="F49" s="54"/>
    </row>
    <row r="50" spans="1:6" x14ac:dyDescent="0.25">
      <c r="A50" s="200"/>
      <c r="B50" s="54"/>
      <c r="C50" s="54"/>
      <c r="D50" s="54"/>
      <c r="E50" s="54"/>
      <c r="F50" s="54"/>
    </row>
    <row r="51" spans="1:6" x14ac:dyDescent="0.25">
      <c r="A51" s="54"/>
      <c r="B51" s="54"/>
      <c r="C51" s="54"/>
      <c r="D51" s="54"/>
      <c r="E51" s="54"/>
      <c r="F51" s="54"/>
    </row>
    <row r="52" spans="1:6" x14ac:dyDescent="0.25">
      <c r="A52" s="200"/>
      <c r="B52" s="54"/>
      <c r="C52" s="54"/>
      <c r="D52" s="54"/>
      <c r="E52" s="54"/>
      <c r="F52" s="54"/>
    </row>
    <row r="53" spans="1:6" x14ac:dyDescent="0.25">
      <c r="A53" s="54"/>
      <c r="B53" s="54"/>
      <c r="C53" s="54"/>
      <c r="D53" s="54"/>
      <c r="E53" s="54"/>
      <c r="F53" s="54"/>
    </row>
    <row r="54" spans="1:6" x14ac:dyDescent="0.25">
      <c r="A54" s="200"/>
      <c r="B54" s="54"/>
      <c r="C54" s="54"/>
      <c r="D54" s="54"/>
      <c r="E54" s="54"/>
      <c r="F54" s="54"/>
    </row>
    <row r="55" spans="1:6" x14ac:dyDescent="0.25">
      <c r="A55" s="54"/>
      <c r="B55" s="54"/>
      <c r="C55" s="54"/>
      <c r="D55" s="54"/>
      <c r="E55" s="54"/>
      <c r="F55" s="54"/>
    </row>
    <row r="56" spans="1:6" x14ac:dyDescent="0.25">
      <c r="A56" s="200"/>
      <c r="B56" s="54"/>
      <c r="C56" s="54"/>
      <c r="D56" s="54"/>
      <c r="E56" s="54"/>
      <c r="F56" s="54"/>
    </row>
    <row r="57" spans="1:6" x14ac:dyDescent="0.25">
      <c r="A57" s="200"/>
      <c r="B57" s="54"/>
      <c r="C57" s="54"/>
      <c r="D57" s="54"/>
      <c r="E57" s="54"/>
    </row>
  </sheetData>
  <autoFilter ref="A1:E16" xr:uid="{4D38FDBE-F861-4C9E-8B28-D871A2E60450}"/>
  <phoneticPr fontId="29" type="noConversion"/>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6"/>
  <sheetViews>
    <sheetView workbookViewId="0">
      <selection activeCell="E20" sqref="E20"/>
    </sheetView>
  </sheetViews>
  <sheetFormatPr defaultRowHeight="15" x14ac:dyDescent="0.25"/>
  <cols>
    <col min="1" max="1" width="13.7109375" customWidth="1"/>
    <col min="2" max="2" width="30" customWidth="1"/>
    <col min="3" max="3" width="12.140625" customWidth="1"/>
    <col min="4" max="4" width="12.7109375" customWidth="1"/>
    <col min="5" max="5" width="14.7109375" customWidth="1"/>
    <col min="6" max="6" width="9.7109375" customWidth="1"/>
    <col min="7" max="7" width="11.42578125" customWidth="1"/>
    <col min="8" max="8" width="10.85546875" customWidth="1"/>
    <col min="9" max="9" width="9.5703125" customWidth="1"/>
  </cols>
  <sheetData>
    <row r="1" spans="1:7" ht="20.25" thickTop="1" thickBot="1" x14ac:dyDescent="0.35">
      <c r="A1" s="43"/>
      <c r="B1" s="40" t="s">
        <v>532</v>
      </c>
      <c r="C1" s="84" t="s">
        <v>40</v>
      </c>
      <c r="D1" s="42" t="s">
        <v>509</v>
      </c>
      <c r="E1" s="138" t="s">
        <v>550</v>
      </c>
      <c r="F1" s="32"/>
      <c r="G1" s="33"/>
    </row>
    <row r="2" spans="1:7" ht="16.5" thickTop="1" x14ac:dyDescent="0.25">
      <c r="A2" s="52" t="s">
        <v>262</v>
      </c>
      <c r="B2" s="34" t="s">
        <v>104</v>
      </c>
      <c r="C2" s="35">
        <v>54116</v>
      </c>
      <c r="D2" s="112">
        <v>55320</v>
      </c>
      <c r="E2" s="139">
        <v>82190</v>
      </c>
      <c r="F2" s="53"/>
      <c r="G2" s="33"/>
    </row>
    <row r="3" spans="1:7" ht="15.75" x14ac:dyDescent="0.25">
      <c r="A3" s="44" t="s">
        <v>263</v>
      </c>
      <c r="B3" s="34" t="s">
        <v>19</v>
      </c>
      <c r="C3" s="35">
        <v>2000</v>
      </c>
      <c r="D3" s="114">
        <v>1000</v>
      </c>
      <c r="E3" s="141">
        <v>3000</v>
      </c>
      <c r="F3" s="35"/>
      <c r="G3" s="33"/>
    </row>
    <row r="4" spans="1:7" ht="15.75" x14ac:dyDescent="0.25">
      <c r="A4" s="44" t="s">
        <v>264</v>
      </c>
      <c r="B4" s="34" t="s">
        <v>107</v>
      </c>
      <c r="C4" s="35">
        <v>4292</v>
      </c>
      <c r="D4" s="112">
        <v>4203</v>
      </c>
      <c r="E4" s="139">
        <v>6517</v>
      </c>
      <c r="F4" s="35"/>
      <c r="G4" s="33"/>
    </row>
    <row r="5" spans="1:7" ht="15.75" x14ac:dyDescent="0.25">
      <c r="A5" s="44" t="s">
        <v>265</v>
      </c>
      <c r="B5" s="34" t="s">
        <v>12</v>
      </c>
      <c r="C5" s="35">
        <v>1684</v>
      </c>
      <c r="D5" s="112">
        <v>1617</v>
      </c>
      <c r="E5" s="139">
        <v>2556</v>
      </c>
      <c r="F5" s="35"/>
      <c r="G5" s="33"/>
    </row>
    <row r="6" spans="1:7" ht="15.75" x14ac:dyDescent="0.25">
      <c r="A6" s="44" t="s">
        <v>266</v>
      </c>
      <c r="B6" s="79" t="s">
        <v>21</v>
      </c>
      <c r="C6" s="35">
        <v>16622</v>
      </c>
      <c r="D6" s="114">
        <v>17995</v>
      </c>
      <c r="E6" s="141">
        <v>25087</v>
      </c>
      <c r="F6" s="35"/>
      <c r="G6" s="33"/>
    </row>
    <row r="7" spans="1:7" ht="15.75" x14ac:dyDescent="0.25">
      <c r="A7" s="44" t="s">
        <v>267</v>
      </c>
      <c r="B7" s="34" t="s">
        <v>268</v>
      </c>
      <c r="C7" s="35">
        <v>3150</v>
      </c>
      <c r="D7" s="114">
        <v>3150</v>
      </c>
      <c r="E7" s="141">
        <v>7388</v>
      </c>
      <c r="F7" s="35"/>
      <c r="G7" s="33"/>
    </row>
    <row r="8" spans="1:7" ht="15.75" x14ac:dyDescent="0.25">
      <c r="A8" s="44" t="s">
        <v>269</v>
      </c>
      <c r="B8" s="34" t="s">
        <v>228</v>
      </c>
      <c r="C8" s="35">
        <v>6500</v>
      </c>
      <c r="D8" s="114">
        <v>6500</v>
      </c>
      <c r="E8" s="141">
        <v>7250</v>
      </c>
      <c r="F8" s="293"/>
      <c r="G8" s="33"/>
    </row>
    <row r="9" spans="1:7" ht="15.75" x14ac:dyDescent="0.25">
      <c r="A9" s="44" t="s">
        <v>270</v>
      </c>
      <c r="B9" s="34" t="s">
        <v>24</v>
      </c>
      <c r="C9" s="35">
        <v>8850</v>
      </c>
      <c r="D9" s="114">
        <v>8850</v>
      </c>
      <c r="E9" s="141">
        <v>13500</v>
      </c>
      <c r="F9" s="35"/>
      <c r="G9" s="33"/>
    </row>
    <row r="10" spans="1:7" ht="15.75" x14ac:dyDescent="0.25">
      <c r="A10" s="44" t="s">
        <v>271</v>
      </c>
      <c r="B10" s="34" t="s">
        <v>112</v>
      </c>
      <c r="C10" s="35">
        <v>56250</v>
      </c>
      <c r="D10" s="114">
        <v>0</v>
      </c>
      <c r="E10" s="141">
        <v>0</v>
      </c>
      <c r="F10" s="35"/>
      <c r="G10" s="328"/>
    </row>
    <row r="11" spans="1:7" ht="15.75" x14ac:dyDescent="0.25">
      <c r="A11" s="44" t="s">
        <v>272</v>
      </c>
      <c r="B11" s="34" t="s">
        <v>25</v>
      </c>
      <c r="C11" s="35">
        <v>800</v>
      </c>
      <c r="D11" s="113">
        <v>850</v>
      </c>
      <c r="E11" s="140">
        <v>700</v>
      </c>
      <c r="F11" s="35"/>
      <c r="G11" s="33"/>
    </row>
    <row r="12" spans="1:7" ht="15.75" x14ac:dyDescent="0.25">
      <c r="A12" s="44" t="s">
        <v>273</v>
      </c>
      <c r="B12" s="34" t="s">
        <v>236</v>
      </c>
      <c r="C12" s="35">
        <v>0</v>
      </c>
      <c r="D12" s="113">
        <v>0</v>
      </c>
      <c r="E12" s="140">
        <v>0</v>
      </c>
      <c r="F12" s="293"/>
      <c r="G12" s="33"/>
    </row>
    <row r="13" spans="1:7" ht="15.75" x14ac:dyDescent="0.25">
      <c r="A13" s="44" t="s">
        <v>274</v>
      </c>
      <c r="B13" s="34" t="s">
        <v>118</v>
      </c>
      <c r="C13" s="35">
        <v>7692</v>
      </c>
      <c r="D13" s="114">
        <v>8769</v>
      </c>
      <c r="E13" s="141">
        <v>9291</v>
      </c>
      <c r="F13" s="33"/>
      <c r="G13" s="1"/>
    </row>
    <row r="14" spans="1:7" ht="15.75" x14ac:dyDescent="0.25">
      <c r="A14" s="44" t="s">
        <v>275</v>
      </c>
      <c r="B14" s="34" t="s">
        <v>29</v>
      </c>
      <c r="C14" s="35">
        <v>14000</v>
      </c>
      <c r="D14" s="114">
        <v>12500</v>
      </c>
      <c r="E14" s="141">
        <v>11000</v>
      </c>
      <c r="F14" s="33"/>
    </row>
    <row r="15" spans="1:7" ht="15.75" x14ac:dyDescent="0.25">
      <c r="A15" s="44" t="s">
        <v>276</v>
      </c>
      <c r="B15" s="34" t="s">
        <v>42</v>
      </c>
      <c r="C15" s="35">
        <v>1000</v>
      </c>
      <c r="D15" s="114">
        <v>1000</v>
      </c>
      <c r="E15" s="141">
        <v>1000</v>
      </c>
      <c r="F15" s="328"/>
    </row>
    <row r="16" spans="1:7" ht="15.75" x14ac:dyDescent="0.25">
      <c r="A16" s="44" t="s">
        <v>277</v>
      </c>
      <c r="B16" s="79" t="s">
        <v>32</v>
      </c>
      <c r="C16" s="35">
        <v>7000</v>
      </c>
      <c r="D16" s="114">
        <v>7000</v>
      </c>
      <c r="E16" s="141">
        <v>5000</v>
      </c>
      <c r="F16" s="33"/>
    </row>
    <row r="17" spans="1:12" ht="15.75" x14ac:dyDescent="0.25">
      <c r="A17" s="44" t="s">
        <v>278</v>
      </c>
      <c r="B17" s="36" t="s">
        <v>33</v>
      </c>
      <c r="C17" s="35">
        <v>600</v>
      </c>
      <c r="D17" s="113">
        <v>600</v>
      </c>
      <c r="E17" s="140">
        <v>900</v>
      </c>
      <c r="F17" s="33"/>
    </row>
    <row r="18" spans="1:12" ht="15.75" x14ac:dyDescent="0.25">
      <c r="A18" s="44" t="s">
        <v>279</v>
      </c>
      <c r="B18" s="36" t="s">
        <v>34</v>
      </c>
      <c r="C18" s="51">
        <v>3000</v>
      </c>
      <c r="D18" s="114">
        <v>3000</v>
      </c>
      <c r="E18" s="139">
        <v>3353</v>
      </c>
      <c r="F18" s="33"/>
    </row>
    <row r="19" spans="1:12" ht="15.75" x14ac:dyDescent="0.25">
      <c r="A19" s="44" t="s">
        <v>371</v>
      </c>
      <c r="B19" s="36" t="s">
        <v>37</v>
      </c>
      <c r="C19" s="51">
        <v>500</v>
      </c>
      <c r="D19" s="114">
        <v>500</v>
      </c>
      <c r="E19" s="140">
        <v>1500</v>
      </c>
      <c r="F19" s="33"/>
    </row>
    <row r="20" spans="1:12" ht="15.75" x14ac:dyDescent="0.25">
      <c r="A20" s="44" t="s">
        <v>280</v>
      </c>
      <c r="B20" s="36" t="s">
        <v>281</v>
      </c>
      <c r="C20" s="51">
        <v>84000</v>
      </c>
      <c r="D20" s="114">
        <v>84000</v>
      </c>
      <c r="E20" s="141">
        <v>75000</v>
      </c>
      <c r="F20" s="33"/>
    </row>
    <row r="21" spans="1:12" ht="15.75" x14ac:dyDescent="0.25">
      <c r="A21" s="44" t="s">
        <v>282</v>
      </c>
      <c r="B21" s="36" t="s">
        <v>97</v>
      </c>
      <c r="C21" s="51">
        <v>0</v>
      </c>
      <c r="D21" s="114">
        <v>0</v>
      </c>
      <c r="E21" s="142">
        <v>0</v>
      </c>
      <c r="F21" s="33"/>
      <c r="G21" s="38" t="s">
        <v>7</v>
      </c>
    </row>
    <row r="22" spans="1:12" ht="15.75" x14ac:dyDescent="0.25">
      <c r="A22" s="44" t="s">
        <v>283</v>
      </c>
      <c r="B22" s="34" t="s">
        <v>36</v>
      </c>
      <c r="C22" s="81">
        <v>13123</v>
      </c>
      <c r="D22" s="114">
        <v>3123</v>
      </c>
      <c r="E22" s="141">
        <v>0</v>
      </c>
      <c r="F22" s="39"/>
      <c r="G22" s="39"/>
      <c r="H22" s="39"/>
      <c r="I22" s="35"/>
      <c r="J22" s="35"/>
      <c r="K22" s="33"/>
      <c r="L22" s="38"/>
    </row>
    <row r="23" spans="1:12" ht="16.5" thickBot="1" x14ac:dyDescent="0.3">
      <c r="A23" s="44" t="s">
        <v>284</v>
      </c>
      <c r="B23" s="80" t="s">
        <v>285</v>
      </c>
      <c r="C23" s="81">
        <v>0</v>
      </c>
      <c r="D23" s="113"/>
      <c r="E23" s="143">
        <v>0</v>
      </c>
      <c r="F23" s="9"/>
      <c r="G23" s="9"/>
      <c r="H23" s="9"/>
      <c r="I23" s="9"/>
      <c r="J23" s="35"/>
      <c r="K23" s="33"/>
      <c r="L23" s="38"/>
    </row>
    <row r="24" spans="1:12" ht="16.5" thickTop="1" thickBot="1" x14ac:dyDescent="0.3">
      <c r="A24" s="45"/>
      <c r="B24" s="41" t="s">
        <v>11</v>
      </c>
      <c r="C24" s="83">
        <f>SUM(C2:C23)</f>
        <v>285179</v>
      </c>
      <c r="D24" s="90">
        <f>SUM(D2:D23)</f>
        <v>219977</v>
      </c>
      <c r="E24" s="144">
        <f>SUM(E2:E23)</f>
        <v>255232</v>
      </c>
    </row>
    <row r="25" spans="1:12" ht="15.75" thickTop="1" x14ac:dyDescent="0.25">
      <c r="A25" s="37"/>
      <c r="B25" s="34"/>
      <c r="C25" s="39"/>
      <c r="D25" s="39"/>
      <c r="E25" s="93"/>
    </row>
    <row r="26" spans="1:12" x14ac:dyDescent="0.25">
      <c r="D26" s="9"/>
      <c r="E26" s="60"/>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4"/>
  <sheetViews>
    <sheetView topLeftCell="A4" workbookViewId="0">
      <selection activeCell="E16" sqref="E16"/>
    </sheetView>
  </sheetViews>
  <sheetFormatPr defaultRowHeight="15" x14ac:dyDescent="0.25"/>
  <cols>
    <col min="1" max="1" width="15.28515625" customWidth="1"/>
    <col min="2" max="2" width="42.42578125" customWidth="1"/>
    <col min="3" max="3" width="10" customWidth="1"/>
    <col min="4" max="4" width="10.28515625" customWidth="1"/>
    <col min="5" max="5" width="11.28515625" customWidth="1"/>
    <col min="6" max="6" width="9.28515625" customWidth="1"/>
    <col min="7" max="7" width="9.42578125" customWidth="1"/>
    <col min="8" max="8" width="9.5703125" customWidth="1"/>
  </cols>
  <sheetData>
    <row r="1" spans="1:10" ht="17.25" thickTop="1" thickBot="1" x14ac:dyDescent="0.3">
      <c r="A1" s="46"/>
      <c r="B1" s="6" t="s">
        <v>288</v>
      </c>
      <c r="C1" s="47" t="s">
        <v>40</v>
      </c>
      <c r="D1" s="47" t="s">
        <v>509</v>
      </c>
      <c r="E1" s="50" t="s">
        <v>550</v>
      </c>
      <c r="F1" s="9"/>
    </row>
    <row r="2" spans="1:10" ht="16.5" thickTop="1" x14ac:dyDescent="0.25">
      <c r="A2" s="146" t="s">
        <v>289</v>
      </c>
      <c r="B2" s="323" t="s">
        <v>104</v>
      </c>
      <c r="C2" s="374">
        <v>75000</v>
      </c>
      <c r="D2" s="373">
        <v>0</v>
      </c>
      <c r="E2" s="373">
        <v>0</v>
      </c>
      <c r="F2" s="9"/>
    </row>
    <row r="3" spans="1:10" ht="15.75" x14ac:dyDescent="0.25">
      <c r="A3" s="146" t="s">
        <v>290</v>
      </c>
      <c r="B3" s="302" t="s">
        <v>19</v>
      </c>
      <c r="C3" s="305">
        <v>2300</v>
      </c>
      <c r="D3" s="308">
        <v>0</v>
      </c>
      <c r="E3" s="310">
        <v>0</v>
      </c>
      <c r="F3" s="9"/>
    </row>
    <row r="4" spans="1:10" ht="15.75" x14ac:dyDescent="0.25">
      <c r="A4" s="146" t="s">
        <v>291</v>
      </c>
      <c r="B4" s="302" t="s">
        <v>76</v>
      </c>
      <c r="C4" s="305">
        <v>6863</v>
      </c>
      <c r="D4" s="308">
        <v>0</v>
      </c>
      <c r="E4" s="310">
        <v>0</v>
      </c>
      <c r="F4" s="9"/>
      <c r="G4" t="s">
        <v>7</v>
      </c>
    </row>
    <row r="5" spans="1:10" ht="15.75" x14ac:dyDescent="0.25">
      <c r="A5" s="146" t="s">
        <v>293</v>
      </c>
      <c r="B5" s="302" t="s">
        <v>77</v>
      </c>
      <c r="C5" s="305">
        <v>2691</v>
      </c>
      <c r="D5" s="308">
        <v>0</v>
      </c>
      <c r="E5" s="310">
        <v>0</v>
      </c>
      <c r="F5" s="9"/>
    </row>
    <row r="6" spans="1:10" ht="15.75" x14ac:dyDescent="0.25">
      <c r="A6" s="146" t="s">
        <v>292</v>
      </c>
      <c r="B6" s="302" t="s">
        <v>21</v>
      </c>
      <c r="C6" s="305">
        <v>24934</v>
      </c>
      <c r="D6" s="309">
        <v>0</v>
      </c>
      <c r="E6" s="310">
        <v>0</v>
      </c>
      <c r="F6" s="9"/>
    </row>
    <row r="7" spans="1:10" ht="15.75" x14ac:dyDescent="0.25">
      <c r="A7" s="146" t="s">
        <v>294</v>
      </c>
      <c r="B7" s="302" t="s">
        <v>13</v>
      </c>
      <c r="C7" s="305">
        <v>3225</v>
      </c>
      <c r="D7" s="309">
        <v>0</v>
      </c>
      <c r="E7" s="310">
        <v>0</v>
      </c>
      <c r="F7" s="9"/>
    </row>
    <row r="8" spans="1:10" ht="15.75" x14ac:dyDescent="0.25">
      <c r="A8" s="146" t="s">
        <v>295</v>
      </c>
      <c r="B8" s="302" t="s">
        <v>228</v>
      </c>
      <c r="C8" s="305">
        <v>6500</v>
      </c>
      <c r="D8" s="308">
        <v>6500</v>
      </c>
      <c r="E8" s="307">
        <v>7250</v>
      </c>
      <c r="F8" s="9"/>
    </row>
    <row r="9" spans="1:10" ht="15.75" x14ac:dyDescent="0.25">
      <c r="A9" s="146" t="s">
        <v>296</v>
      </c>
      <c r="B9" s="302" t="s">
        <v>24</v>
      </c>
      <c r="C9" s="305">
        <v>8850</v>
      </c>
      <c r="D9" s="308">
        <v>8850</v>
      </c>
      <c r="E9" s="310">
        <v>13500</v>
      </c>
      <c r="F9" s="9"/>
      <c r="G9" s="9"/>
      <c r="H9" s="9"/>
      <c r="I9" s="9"/>
      <c r="J9" s="9"/>
    </row>
    <row r="10" spans="1:10" ht="15.75" x14ac:dyDescent="0.25">
      <c r="A10" s="146" t="s">
        <v>297</v>
      </c>
      <c r="B10" s="303" t="s">
        <v>112</v>
      </c>
      <c r="C10" s="312">
        <v>28125</v>
      </c>
      <c r="D10" s="320">
        <v>0</v>
      </c>
      <c r="E10" s="313">
        <v>0</v>
      </c>
      <c r="F10" s="9"/>
      <c r="G10" s="9"/>
      <c r="H10" s="9"/>
      <c r="I10" s="9"/>
      <c r="J10" s="9"/>
    </row>
    <row r="11" spans="1:10" ht="15.75" x14ac:dyDescent="0.25">
      <c r="A11" s="146" t="s">
        <v>298</v>
      </c>
      <c r="B11" s="303" t="s">
        <v>299</v>
      </c>
      <c r="C11" s="312">
        <v>50535</v>
      </c>
      <c r="D11" s="314">
        <v>320058</v>
      </c>
      <c r="E11" s="313">
        <v>298295</v>
      </c>
      <c r="F11" s="9"/>
      <c r="G11" s="9"/>
      <c r="H11" s="9"/>
      <c r="I11" s="9"/>
      <c r="J11" s="9"/>
    </row>
    <row r="12" spans="1:10" ht="15.75" x14ac:dyDescent="0.25">
      <c r="A12" s="146" t="s">
        <v>300</v>
      </c>
      <c r="B12" s="152" t="s">
        <v>522</v>
      </c>
      <c r="C12" s="120">
        <v>10000</v>
      </c>
      <c r="D12" s="155">
        <v>30000</v>
      </c>
      <c r="E12" s="284">
        <v>30000</v>
      </c>
      <c r="F12" s="10"/>
      <c r="G12" s="10"/>
      <c r="H12" s="9"/>
      <c r="I12" s="9"/>
      <c r="J12" s="9"/>
    </row>
    <row r="13" spans="1:10" ht="15.75" x14ac:dyDescent="0.25">
      <c r="A13" s="146" t="s">
        <v>301</v>
      </c>
      <c r="B13" s="304" t="s">
        <v>302</v>
      </c>
      <c r="C13" s="312">
        <v>18000</v>
      </c>
      <c r="D13" s="314">
        <v>0</v>
      </c>
      <c r="E13" s="313">
        <v>0</v>
      </c>
      <c r="F13" s="9"/>
      <c r="G13" s="9"/>
      <c r="H13" s="28"/>
      <c r="I13" s="9"/>
      <c r="J13" s="9"/>
    </row>
    <row r="14" spans="1:10" ht="15.75" x14ac:dyDescent="0.25">
      <c r="A14" s="146" t="s">
        <v>303</v>
      </c>
      <c r="B14" s="302" t="s">
        <v>25</v>
      </c>
      <c r="C14" s="305">
        <v>2500</v>
      </c>
      <c r="D14" s="306">
        <v>2500</v>
      </c>
      <c r="E14" s="307">
        <v>2000</v>
      </c>
      <c r="F14" s="9"/>
      <c r="G14" s="9"/>
      <c r="H14" s="49"/>
      <c r="I14" s="9"/>
      <c r="J14" s="9"/>
    </row>
    <row r="15" spans="1:10" ht="15.75" x14ac:dyDescent="0.25">
      <c r="A15" s="146" t="s">
        <v>304</v>
      </c>
      <c r="B15" s="302" t="s">
        <v>236</v>
      </c>
      <c r="C15" s="305">
        <v>1000</v>
      </c>
      <c r="D15" s="308">
        <v>1000</v>
      </c>
      <c r="E15" s="307">
        <v>1300</v>
      </c>
      <c r="F15" s="9"/>
      <c r="G15" s="9"/>
      <c r="H15" s="94"/>
      <c r="I15" s="9"/>
      <c r="J15" s="9"/>
    </row>
    <row r="16" spans="1:10" ht="15.75" x14ac:dyDescent="0.25">
      <c r="A16" s="146" t="s">
        <v>305</v>
      </c>
      <c r="B16" s="304" t="s">
        <v>27</v>
      </c>
      <c r="C16" s="312">
        <v>36000</v>
      </c>
      <c r="D16" s="314">
        <v>0</v>
      </c>
      <c r="E16" s="313">
        <v>36000</v>
      </c>
      <c r="F16" s="9"/>
      <c r="G16" s="9"/>
      <c r="H16" s="9"/>
      <c r="I16" s="9"/>
      <c r="J16" s="9"/>
    </row>
    <row r="17" spans="1:15" ht="15.75" x14ac:dyDescent="0.25">
      <c r="A17" s="146" t="s">
        <v>306</v>
      </c>
      <c r="B17" s="302" t="s">
        <v>118</v>
      </c>
      <c r="C17" s="305">
        <v>7692</v>
      </c>
      <c r="D17" s="309">
        <v>7692</v>
      </c>
      <c r="E17" s="310">
        <v>9291</v>
      </c>
      <c r="F17" s="9"/>
      <c r="G17" s="9"/>
      <c r="H17" s="9"/>
      <c r="I17" s="9"/>
      <c r="J17" s="9"/>
    </row>
    <row r="18" spans="1:15" ht="15.75" x14ac:dyDescent="0.25">
      <c r="A18" s="146" t="s">
        <v>307</v>
      </c>
      <c r="B18" s="22" t="s">
        <v>523</v>
      </c>
      <c r="C18" s="120">
        <v>25000</v>
      </c>
      <c r="D18" s="155">
        <v>40500</v>
      </c>
      <c r="E18" s="284">
        <v>15000</v>
      </c>
      <c r="F18" s="10"/>
      <c r="G18" s="10"/>
      <c r="H18" s="9"/>
      <c r="I18" s="28"/>
      <c r="J18" s="28"/>
    </row>
    <row r="19" spans="1:15" ht="15.75" x14ac:dyDescent="0.25">
      <c r="A19" s="146" t="s">
        <v>308</v>
      </c>
      <c r="B19" s="311" t="s">
        <v>514</v>
      </c>
      <c r="C19" s="305">
        <v>20000</v>
      </c>
      <c r="D19" s="308">
        <v>35000</v>
      </c>
      <c r="E19" s="310">
        <v>35000</v>
      </c>
      <c r="F19" s="9"/>
      <c r="G19" s="9"/>
      <c r="H19" s="9"/>
      <c r="I19" s="9"/>
      <c r="J19" s="9"/>
    </row>
    <row r="20" spans="1:15" ht="15.75" x14ac:dyDescent="0.25">
      <c r="A20" s="146" t="s">
        <v>309</v>
      </c>
      <c r="B20" s="302" t="s">
        <v>31</v>
      </c>
      <c r="C20" s="305">
        <v>1000</v>
      </c>
      <c r="D20" s="308">
        <v>750</v>
      </c>
      <c r="E20" s="310">
        <v>0</v>
      </c>
      <c r="F20" s="9"/>
      <c r="G20" s="9"/>
      <c r="H20" s="9"/>
      <c r="I20" s="9"/>
      <c r="J20" s="9"/>
    </row>
    <row r="21" spans="1:15" ht="15.75" x14ac:dyDescent="0.25">
      <c r="A21" s="146" t="s">
        <v>310</v>
      </c>
      <c r="B21" s="304" t="s">
        <v>32</v>
      </c>
      <c r="C21" s="312">
        <v>4000</v>
      </c>
      <c r="D21" s="314">
        <v>0</v>
      </c>
      <c r="E21" s="313">
        <v>2000</v>
      </c>
      <c r="F21" s="9"/>
      <c r="G21" s="9"/>
      <c r="H21" s="9"/>
      <c r="I21" s="9"/>
      <c r="J21" s="9"/>
      <c r="O21" t="s">
        <v>7</v>
      </c>
    </row>
    <row r="22" spans="1:15" ht="15.75" x14ac:dyDescent="0.25">
      <c r="A22" s="146" t="s">
        <v>311</v>
      </c>
      <c r="B22" s="304" t="s">
        <v>33</v>
      </c>
      <c r="C22" s="312">
        <v>600</v>
      </c>
      <c r="D22" s="315">
        <v>0</v>
      </c>
      <c r="E22" s="357">
        <v>0</v>
      </c>
      <c r="F22" s="18"/>
      <c r="G22" s="18"/>
      <c r="H22" s="18"/>
      <c r="I22" s="18"/>
      <c r="J22" s="18"/>
    </row>
    <row r="23" spans="1:15" ht="15.75" x14ac:dyDescent="0.25">
      <c r="A23" s="146" t="s">
        <v>312</v>
      </c>
      <c r="B23" s="302" t="s">
        <v>313</v>
      </c>
      <c r="C23" s="305">
        <v>20000</v>
      </c>
      <c r="D23" s="309">
        <v>20000</v>
      </c>
      <c r="E23" s="310">
        <v>5000</v>
      </c>
      <c r="F23" s="18"/>
      <c r="G23" s="18"/>
      <c r="H23" s="18"/>
      <c r="I23" s="18"/>
      <c r="J23" s="18"/>
    </row>
    <row r="24" spans="1:15" ht="15.75" x14ac:dyDescent="0.25">
      <c r="A24" s="146" t="s">
        <v>314</v>
      </c>
      <c r="B24" s="304" t="s">
        <v>34</v>
      </c>
      <c r="C24" s="312">
        <v>20000</v>
      </c>
      <c r="D24" s="314">
        <v>0</v>
      </c>
      <c r="E24" s="313">
        <v>1200</v>
      </c>
    </row>
    <row r="25" spans="1:15" ht="15.75" x14ac:dyDescent="0.25">
      <c r="A25" s="146" t="s">
        <v>315</v>
      </c>
      <c r="B25" s="302" t="s">
        <v>316</v>
      </c>
      <c r="C25" s="305">
        <v>8000</v>
      </c>
      <c r="D25" s="308">
        <v>4038</v>
      </c>
      <c r="E25" s="310">
        <v>4038</v>
      </c>
    </row>
    <row r="26" spans="1:15" ht="15.75" x14ac:dyDescent="0.25">
      <c r="A26" s="146" t="s">
        <v>317</v>
      </c>
      <c r="B26" s="302" t="s">
        <v>318</v>
      </c>
      <c r="C26" s="316">
        <v>0</v>
      </c>
      <c r="D26" s="306">
        <v>0</v>
      </c>
      <c r="E26" s="307">
        <v>0</v>
      </c>
      <c r="K26" s="1"/>
    </row>
    <row r="27" spans="1:15" ht="15.75" x14ac:dyDescent="0.25">
      <c r="A27" s="146" t="s">
        <v>319</v>
      </c>
      <c r="B27" s="302" t="s">
        <v>320</v>
      </c>
      <c r="C27" s="316">
        <v>500</v>
      </c>
      <c r="D27" s="306">
        <v>500</v>
      </c>
      <c r="E27" s="307">
        <v>0</v>
      </c>
      <c r="K27" s="1"/>
    </row>
    <row r="28" spans="1:15" ht="15.75" x14ac:dyDescent="0.25">
      <c r="A28" s="146" t="s">
        <v>321</v>
      </c>
      <c r="B28" s="311" t="s">
        <v>36</v>
      </c>
      <c r="C28" s="317">
        <v>20000</v>
      </c>
      <c r="D28" s="308">
        <v>0</v>
      </c>
      <c r="E28" s="318">
        <v>0</v>
      </c>
      <c r="K28" s="1"/>
    </row>
    <row r="29" spans="1:15" ht="15.75" x14ac:dyDescent="0.25">
      <c r="A29" s="146" t="s">
        <v>322</v>
      </c>
      <c r="B29" s="304" t="s">
        <v>37</v>
      </c>
      <c r="C29" s="319">
        <v>1200</v>
      </c>
      <c r="D29" s="314">
        <v>0</v>
      </c>
      <c r="E29" s="313">
        <v>0</v>
      </c>
    </row>
    <row r="30" spans="1:15" ht="15.75" x14ac:dyDescent="0.25">
      <c r="A30" s="146" t="s">
        <v>323</v>
      </c>
      <c r="B30" s="311" t="s">
        <v>324</v>
      </c>
      <c r="C30" s="324">
        <v>15280</v>
      </c>
      <c r="D30" s="309">
        <v>15280</v>
      </c>
      <c r="E30" s="318">
        <v>15280</v>
      </c>
    </row>
    <row r="31" spans="1:15" ht="15.75" x14ac:dyDescent="0.25">
      <c r="A31" s="146" t="s">
        <v>325</v>
      </c>
      <c r="B31" s="311" t="s">
        <v>326</v>
      </c>
      <c r="C31" s="325">
        <v>17010</v>
      </c>
      <c r="D31" s="309">
        <v>17010</v>
      </c>
      <c r="E31" s="318">
        <v>17010</v>
      </c>
      <c r="K31" s="1"/>
    </row>
    <row r="32" spans="1:15" ht="15.75" x14ac:dyDescent="0.25">
      <c r="A32" s="146" t="s">
        <v>327</v>
      </c>
      <c r="B32" s="311" t="s">
        <v>328</v>
      </c>
      <c r="C32" s="325">
        <v>9378</v>
      </c>
      <c r="D32" s="309">
        <v>9378</v>
      </c>
      <c r="E32" s="318">
        <v>9378</v>
      </c>
      <c r="K32" s="1"/>
    </row>
    <row r="33" spans="1:10" ht="15.75" x14ac:dyDescent="0.25">
      <c r="A33" s="171" t="s">
        <v>381</v>
      </c>
      <c r="B33" s="311" t="s">
        <v>382</v>
      </c>
      <c r="C33" s="326">
        <v>8656</v>
      </c>
      <c r="D33" s="376">
        <v>8656</v>
      </c>
      <c r="E33" s="379">
        <v>8656</v>
      </c>
      <c r="J33" s="1"/>
    </row>
    <row r="34" spans="1:10" ht="15.75" x14ac:dyDescent="0.25">
      <c r="A34" s="135" t="s">
        <v>330</v>
      </c>
      <c r="B34" s="311" t="s">
        <v>379</v>
      </c>
      <c r="C34" s="327">
        <v>0</v>
      </c>
      <c r="D34" s="376">
        <v>0</v>
      </c>
      <c r="E34" s="379">
        <v>0</v>
      </c>
      <c r="J34" s="1"/>
    </row>
    <row r="35" spans="1:10" ht="15.75" x14ac:dyDescent="0.25">
      <c r="A35" s="135" t="s">
        <v>331</v>
      </c>
      <c r="B35" s="311" t="s">
        <v>383</v>
      </c>
      <c r="C35" s="327">
        <v>4970</v>
      </c>
      <c r="D35" s="377">
        <v>4547</v>
      </c>
      <c r="E35" s="379">
        <v>4547</v>
      </c>
    </row>
    <row r="36" spans="1:10" ht="15.75" x14ac:dyDescent="0.25">
      <c r="A36" s="135" t="s">
        <v>332</v>
      </c>
      <c r="B36" s="311" t="s">
        <v>380</v>
      </c>
      <c r="C36" s="327">
        <v>0</v>
      </c>
      <c r="D36" s="375">
        <v>0</v>
      </c>
      <c r="E36" s="378">
        <v>0</v>
      </c>
    </row>
    <row r="37" spans="1:10" ht="15.75" x14ac:dyDescent="0.25">
      <c r="A37" s="135"/>
      <c r="B37" s="311" t="s">
        <v>536</v>
      </c>
      <c r="C37" s="327">
        <v>0</v>
      </c>
      <c r="D37" s="375">
        <v>8693</v>
      </c>
      <c r="E37" s="378">
        <v>8693</v>
      </c>
    </row>
    <row r="38" spans="1:10" ht="16.5" thickBot="1" x14ac:dyDescent="0.3">
      <c r="A38" s="135" t="s">
        <v>333</v>
      </c>
      <c r="B38" s="311" t="s">
        <v>384</v>
      </c>
      <c r="C38" s="327">
        <v>7478</v>
      </c>
      <c r="D38" s="376">
        <v>6393</v>
      </c>
      <c r="E38" s="379">
        <v>6393</v>
      </c>
    </row>
    <row r="39" spans="1:10" ht="16.5" thickTop="1" thickBot="1" x14ac:dyDescent="0.3">
      <c r="A39" s="12" t="s">
        <v>10</v>
      </c>
      <c r="B39" s="242"/>
      <c r="C39" s="137">
        <f>SUM(C2:C38)</f>
        <v>467287</v>
      </c>
      <c r="D39" s="208">
        <f>SUM(D2:D38)</f>
        <v>547345</v>
      </c>
      <c r="E39" s="96">
        <f>SUM(E2:E38)</f>
        <v>529831</v>
      </c>
      <c r="F39" s="1"/>
    </row>
    <row r="40" spans="1:10" ht="15.75" thickTop="1" x14ac:dyDescent="0.25">
      <c r="A40" s="17"/>
      <c r="B40" s="9"/>
      <c r="C40" s="10"/>
      <c r="D40" s="9"/>
      <c r="E40" s="10"/>
    </row>
    <row r="41" spans="1:10" x14ac:dyDescent="0.25">
      <c r="A41" s="9"/>
      <c r="B41" s="9"/>
      <c r="C41" s="9"/>
      <c r="D41" s="9"/>
      <c r="E41" s="9"/>
    </row>
    <row r="42" spans="1:10" x14ac:dyDescent="0.25">
      <c r="A42" s="9"/>
      <c r="B42" s="9"/>
      <c r="C42" s="9"/>
      <c r="D42" s="9"/>
      <c r="E42" s="10"/>
    </row>
    <row r="43" spans="1:10" x14ac:dyDescent="0.25">
      <c r="A43" s="9"/>
      <c r="B43" s="9"/>
      <c r="C43" s="9"/>
      <c r="D43" s="9"/>
      <c r="E43" s="9"/>
    </row>
    <row r="44" spans="1:10" x14ac:dyDescent="0.25">
      <c r="A44" s="9"/>
      <c r="B44" s="9"/>
      <c r="C44" s="9"/>
      <c r="D44" s="9"/>
      <c r="E44" s="9"/>
    </row>
    <row r="45" spans="1:10" x14ac:dyDescent="0.25">
      <c r="A45" s="9"/>
      <c r="B45" s="9"/>
      <c r="C45" s="9"/>
      <c r="D45" s="9"/>
      <c r="E45" s="10"/>
    </row>
    <row r="46" spans="1:10" x14ac:dyDescent="0.25">
      <c r="A46" s="9"/>
      <c r="B46" s="9"/>
      <c r="C46" s="9"/>
      <c r="D46" s="9"/>
      <c r="E46" s="10"/>
    </row>
    <row r="47" spans="1:10" x14ac:dyDescent="0.25">
      <c r="A47" s="9"/>
      <c r="B47" s="9"/>
      <c r="C47" s="9"/>
      <c r="D47" s="9"/>
      <c r="E47" s="10"/>
    </row>
    <row r="48" spans="1:10" x14ac:dyDescent="0.25">
      <c r="A48" s="9"/>
      <c r="B48" s="9"/>
      <c r="C48" s="9"/>
      <c r="D48" s="9"/>
      <c r="E48" s="10"/>
    </row>
    <row r="49" spans="1:5" x14ac:dyDescent="0.25">
      <c r="A49" s="9"/>
      <c r="B49" s="9"/>
      <c r="C49" s="9"/>
      <c r="D49" s="9"/>
      <c r="E49" s="9"/>
    </row>
    <row r="50" spans="1:5" x14ac:dyDescent="0.25">
      <c r="A50" s="9"/>
      <c r="B50" s="9"/>
      <c r="C50" s="9"/>
      <c r="D50" s="9"/>
      <c r="E50" s="10"/>
    </row>
    <row r="51" spans="1:5" x14ac:dyDescent="0.25">
      <c r="A51" s="9"/>
      <c r="B51" s="9"/>
      <c r="C51" s="9"/>
      <c r="D51" s="9"/>
      <c r="E51" s="9"/>
    </row>
    <row r="52" spans="1:5" x14ac:dyDescent="0.25">
      <c r="A52" s="9"/>
      <c r="B52" s="9"/>
      <c r="C52" s="9"/>
      <c r="D52" s="9"/>
      <c r="E52" s="10"/>
    </row>
    <row r="53" spans="1:5" ht="15.75" x14ac:dyDescent="0.25">
      <c r="A53" s="18"/>
      <c r="B53" s="18"/>
      <c r="C53" s="18"/>
      <c r="D53" s="18"/>
      <c r="E53" s="48"/>
    </row>
    <row r="54" spans="1:5" ht="15.75" x14ac:dyDescent="0.25">
      <c r="A54" s="18"/>
      <c r="B54" s="18"/>
      <c r="C54" s="18"/>
      <c r="D54" s="18"/>
      <c r="E54" s="18"/>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EBAC0-D7FD-4FAC-B2F7-5DEEE14E8E59}">
  <dimension ref="A1:L24"/>
  <sheetViews>
    <sheetView topLeftCell="A4" workbookViewId="0">
      <selection activeCell="B3" sqref="B3"/>
    </sheetView>
  </sheetViews>
  <sheetFormatPr defaultRowHeight="15" x14ac:dyDescent="0.25"/>
  <cols>
    <col min="1" max="1" width="65.140625" customWidth="1"/>
    <col min="2" max="3" width="8.7109375" customWidth="1"/>
    <col min="4" max="5" width="8.28515625" customWidth="1"/>
    <col min="6" max="6" width="8" customWidth="1"/>
    <col min="7" max="7" width="13.85546875" customWidth="1"/>
  </cols>
  <sheetData>
    <row r="1" spans="1:12" ht="15.75" thickBot="1" x14ac:dyDescent="0.3">
      <c r="A1" s="88" t="s">
        <v>464</v>
      </c>
      <c r="B1" s="172">
        <v>2021</v>
      </c>
      <c r="C1" s="173">
        <v>2022</v>
      </c>
      <c r="D1" s="173">
        <v>2023</v>
      </c>
      <c r="E1" s="173">
        <v>2024</v>
      </c>
      <c r="F1" s="89">
        <v>2025</v>
      </c>
      <c r="G1" s="74"/>
      <c r="H1" s="9"/>
      <c r="I1" s="9"/>
      <c r="J1" s="9"/>
      <c r="K1" s="9"/>
      <c r="L1" s="9"/>
    </row>
    <row r="2" spans="1:12" x14ac:dyDescent="0.25">
      <c r="A2" s="174" t="s">
        <v>14</v>
      </c>
      <c r="B2" s="9"/>
      <c r="C2" s="9"/>
      <c r="D2" s="9"/>
      <c r="E2" s="9"/>
      <c r="F2" s="9"/>
      <c r="G2" s="74"/>
      <c r="H2" s="9"/>
      <c r="I2" s="9"/>
      <c r="J2" s="9"/>
      <c r="K2" s="9"/>
      <c r="L2" s="9"/>
    </row>
    <row r="3" spans="1:12" x14ac:dyDescent="0.25">
      <c r="A3" s="204" t="s">
        <v>525</v>
      </c>
      <c r="B3" s="10">
        <v>11900</v>
      </c>
      <c r="C3" s="10">
        <v>11900</v>
      </c>
      <c r="D3" s="10">
        <v>11900</v>
      </c>
      <c r="E3" s="10">
        <v>11900</v>
      </c>
      <c r="F3" s="10">
        <v>11900</v>
      </c>
      <c r="G3" s="74"/>
      <c r="H3" s="9"/>
      <c r="I3" s="9"/>
      <c r="J3" s="9"/>
      <c r="K3" s="9"/>
      <c r="L3" s="9"/>
    </row>
    <row r="4" spans="1:12" x14ac:dyDescent="0.25">
      <c r="A4" s="74" t="s">
        <v>512</v>
      </c>
      <c r="B4" s="10">
        <v>4950</v>
      </c>
      <c r="C4" s="10">
        <v>4950</v>
      </c>
      <c r="D4" s="10">
        <v>4950</v>
      </c>
      <c r="E4" s="10">
        <v>4950</v>
      </c>
      <c r="F4" s="10">
        <v>4950</v>
      </c>
      <c r="G4" s="74"/>
      <c r="H4" s="9"/>
      <c r="I4" s="9"/>
      <c r="J4" s="9"/>
      <c r="K4" s="9"/>
      <c r="L4" s="9"/>
    </row>
    <row r="5" spans="1:12" x14ac:dyDescent="0.25">
      <c r="A5" s="74" t="s">
        <v>526</v>
      </c>
      <c r="B5" s="10">
        <v>17000</v>
      </c>
      <c r="C5" s="10">
        <v>17000</v>
      </c>
      <c r="D5" s="10">
        <v>17000</v>
      </c>
      <c r="E5" s="10">
        <v>17000</v>
      </c>
      <c r="F5" s="10">
        <v>17000</v>
      </c>
      <c r="G5" s="74"/>
      <c r="H5" s="9"/>
      <c r="I5" s="9"/>
      <c r="J5" s="9"/>
      <c r="K5" s="9"/>
      <c r="L5" s="9"/>
    </row>
    <row r="6" spans="1:12" x14ac:dyDescent="0.25">
      <c r="A6" s="359" t="s">
        <v>513</v>
      </c>
      <c r="B6" s="177"/>
      <c r="C6" s="281"/>
      <c r="D6" s="281"/>
      <c r="E6" s="281"/>
      <c r="F6" s="177"/>
      <c r="G6" s="74"/>
      <c r="H6" s="9"/>
      <c r="I6" s="9"/>
      <c r="J6" s="9"/>
      <c r="K6" s="9"/>
      <c r="L6" s="9"/>
    </row>
    <row r="7" spans="1:12" x14ac:dyDescent="0.25">
      <c r="A7" s="74" t="s">
        <v>527</v>
      </c>
      <c r="B7" s="10">
        <v>5153</v>
      </c>
      <c r="C7" s="10">
        <v>5153</v>
      </c>
      <c r="D7" s="10">
        <v>5153</v>
      </c>
      <c r="E7" s="10">
        <v>5153</v>
      </c>
      <c r="F7" s="10">
        <v>5153</v>
      </c>
      <c r="G7" s="74"/>
      <c r="H7" s="9"/>
      <c r="I7" s="9"/>
      <c r="J7" s="9"/>
      <c r="K7" s="9"/>
      <c r="L7" s="9"/>
    </row>
    <row r="8" spans="1:12" x14ac:dyDescent="0.25">
      <c r="A8" s="74" t="s">
        <v>524</v>
      </c>
      <c r="B8" s="10">
        <v>11667</v>
      </c>
      <c r="C8" s="10">
        <v>11667</v>
      </c>
      <c r="D8" s="10">
        <v>11667</v>
      </c>
      <c r="E8" s="10">
        <v>11667</v>
      </c>
      <c r="F8" s="10">
        <v>11667</v>
      </c>
      <c r="G8" s="74"/>
      <c r="H8" s="25"/>
      <c r="I8" s="9"/>
      <c r="J8" s="9"/>
      <c r="K8" s="9"/>
      <c r="L8" s="9"/>
    </row>
    <row r="9" spans="1:12" x14ac:dyDescent="0.25">
      <c r="A9" s="74"/>
      <c r="B9" s="10"/>
      <c r="C9" s="10"/>
      <c r="D9" s="10"/>
      <c r="E9" s="10"/>
      <c r="F9" s="10"/>
      <c r="G9" s="74"/>
      <c r="H9" s="9"/>
      <c r="I9" s="9"/>
      <c r="J9" s="9"/>
      <c r="K9" s="9"/>
      <c r="L9" s="9"/>
    </row>
    <row r="10" spans="1:12" x14ac:dyDescent="0.25">
      <c r="A10" s="174" t="s">
        <v>532</v>
      </c>
      <c r="B10" s="9"/>
      <c r="C10" s="9"/>
      <c r="D10" s="9"/>
      <c r="E10" s="9"/>
      <c r="F10" s="9"/>
      <c r="G10" s="74"/>
      <c r="H10" s="9"/>
      <c r="I10" s="9"/>
      <c r="J10" s="9"/>
      <c r="K10" s="9"/>
      <c r="L10" s="9"/>
    </row>
    <row r="11" spans="1:12" x14ac:dyDescent="0.25">
      <c r="A11" s="74"/>
      <c r="B11" s="10"/>
      <c r="C11" s="9"/>
      <c r="D11" s="9"/>
      <c r="E11" s="9"/>
      <c r="F11" s="9"/>
      <c r="G11" s="74"/>
      <c r="H11" s="9"/>
      <c r="I11" s="9"/>
      <c r="J11" s="9"/>
      <c r="K11" s="9"/>
      <c r="L11" s="9"/>
    </row>
    <row r="12" spans="1:12" x14ac:dyDescent="0.25">
      <c r="A12" s="205"/>
      <c r="B12" s="10"/>
      <c r="C12" s="9"/>
      <c r="D12" s="9"/>
      <c r="E12" s="9"/>
      <c r="F12" s="9"/>
      <c r="G12" s="74"/>
      <c r="H12" s="9"/>
      <c r="I12" s="9"/>
      <c r="J12" s="9"/>
      <c r="K12" s="9"/>
      <c r="L12" s="9"/>
    </row>
    <row r="13" spans="1:12" x14ac:dyDescent="0.25">
      <c r="A13" s="174"/>
      <c r="B13" s="10"/>
      <c r="C13" s="10"/>
      <c r="D13" s="10"/>
      <c r="E13" s="10"/>
      <c r="F13" s="10"/>
      <c r="G13" s="74"/>
      <c r="H13" s="9"/>
      <c r="I13" s="9"/>
      <c r="J13" s="9"/>
      <c r="K13" s="9"/>
      <c r="L13" s="9"/>
    </row>
    <row r="14" spans="1:12" x14ac:dyDescent="0.25">
      <c r="A14" s="74"/>
      <c r="B14" s="10"/>
      <c r="C14" s="9"/>
      <c r="D14" s="9"/>
      <c r="E14" s="9"/>
      <c r="F14" s="9"/>
      <c r="G14" s="74"/>
      <c r="H14" s="9"/>
      <c r="I14" s="9"/>
      <c r="J14" s="9"/>
      <c r="K14" s="9"/>
      <c r="L14" s="9"/>
    </row>
    <row r="15" spans="1:12" x14ac:dyDescent="0.25">
      <c r="A15" s="74"/>
      <c r="B15" s="9"/>
      <c r="C15" s="9"/>
      <c r="D15" s="9"/>
      <c r="E15" s="9"/>
      <c r="F15" s="9"/>
      <c r="G15" s="74"/>
      <c r="H15" s="9"/>
      <c r="I15" s="9"/>
      <c r="J15" s="9"/>
      <c r="K15" s="9"/>
      <c r="L15" s="9"/>
    </row>
    <row r="16" spans="1:12" x14ac:dyDescent="0.25">
      <c r="A16" s="205"/>
      <c r="B16" s="9"/>
      <c r="C16" s="9"/>
      <c r="D16" s="9"/>
      <c r="E16" s="9"/>
      <c r="F16" s="9"/>
      <c r="G16" s="74"/>
      <c r="H16" s="9"/>
      <c r="I16" s="9"/>
      <c r="J16" s="9"/>
      <c r="K16" s="9"/>
      <c r="L16" s="9"/>
    </row>
    <row r="17" spans="1:12" ht="15.75" thickBot="1" x14ac:dyDescent="0.3">
      <c r="A17" s="74"/>
      <c r="B17" s="10"/>
      <c r="C17" s="10"/>
      <c r="D17" s="10"/>
      <c r="E17" s="10"/>
      <c r="F17" s="10"/>
      <c r="G17" s="74"/>
      <c r="H17" s="9"/>
      <c r="I17" s="9"/>
      <c r="J17" s="9"/>
      <c r="K17" s="9"/>
      <c r="L17" s="9"/>
    </row>
    <row r="18" spans="1:12" ht="15.75" thickBot="1" x14ac:dyDescent="0.3">
      <c r="A18" s="176" t="s">
        <v>11</v>
      </c>
      <c r="B18" s="212">
        <f>SUM(B3:B17)</f>
        <v>50670</v>
      </c>
      <c r="C18" s="212">
        <f>SUM(C3:C17)</f>
        <v>50670</v>
      </c>
      <c r="D18" s="212">
        <f>SUM(D3:D17)</f>
        <v>50670</v>
      </c>
      <c r="E18" s="212">
        <f>SUM(E3:E17)</f>
        <v>50670</v>
      </c>
      <c r="F18" s="212">
        <f>SUM(F3:F17)</f>
        <v>50670</v>
      </c>
      <c r="G18" s="74"/>
      <c r="H18" s="9"/>
      <c r="I18" s="9"/>
      <c r="J18" s="9"/>
      <c r="K18" s="9"/>
      <c r="L18" s="9"/>
    </row>
    <row r="19" spans="1:12" x14ac:dyDescent="0.25">
      <c r="A19" s="157"/>
      <c r="B19" s="157"/>
      <c r="C19" s="157"/>
      <c r="D19" s="157"/>
      <c r="E19" s="157"/>
      <c r="F19" s="157"/>
      <c r="G19" s="9"/>
      <c r="H19" s="9"/>
      <c r="I19" s="9"/>
      <c r="J19" s="9"/>
      <c r="K19" s="9"/>
      <c r="L19" s="9"/>
    </row>
    <row r="20" spans="1:12" x14ac:dyDescent="0.25">
      <c r="A20" s="9"/>
      <c r="B20" s="9"/>
      <c r="C20" s="9"/>
      <c r="D20" s="9"/>
      <c r="E20" s="9"/>
      <c r="F20" s="9"/>
      <c r="G20" s="9"/>
      <c r="H20" s="9"/>
      <c r="I20" s="9"/>
      <c r="J20" s="9"/>
      <c r="K20" s="9"/>
      <c r="L20" s="9"/>
    </row>
    <row r="21" spans="1:12" x14ac:dyDescent="0.25">
      <c r="A21" s="9"/>
      <c r="B21" s="9"/>
      <c r="C21" s="9"/>
      <c r="D21" s="9"/>
      <c r="E21" s="9"/>
      <c r="F21" s="9"/>
      <c r="G21" s="9"/>
      <c r="H21" s="9"/>
      <c r="I21" s="9"/>
      <c r="J21" s="9"/>
      <c r="K21" s="9"/>
      <c r="L21" s="9"/>
    </row>
    <row r="22" spans="1:12" x14ac:dyDescent="0.25">
      <c r="A22" s="9"/>
      <c r="B22" s="9"/>
      <c r="C22" s="9"/>
      <c r="D22" s="9"/>
      <c r="E22" s="9"/>
      <c r="F22" s="9"/>
      <c r="G22" s="9"/>
      <c r="H22" s="9"/>
      <c r="I22" s="9"/>
      <c r="J22" s="9"/>
      <c r="K22" s="9"/>
      <c r="L22" s="9"/>
    </row>
    <row r="23" spans="1:12" x14ac:dyDescent="0.25">
      <c r="F23" s="9"/>
      <c r="G23" s="9"/>
      <c r="H23" s="9"/>
      <c r="I23" s="9"/>
      <c r="J23" s="9"/>
      <c r="K23" s="9"/>
      <c r="L23" s="9"/>
    </row>
    <row r="24" spans="1:12" x14ac:dyDescent="0.25">
      <c r="F24" s="9"/>
    </row>
  </sheetData>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1"/>
  <sheetViews>
    <sheetView workbookViewId="0">
      <selection activeCell="B3" sqref="B3"/>
    </sheetView>
  </sheetViews>
  <sheetFormatPr defaultRowHeight="15" x14ac:dyDescent="0.25"/>
  <cols>
    <col min="1" max="1" width="19.28515625" customWidth="1"/>
    <col min="2" max="2" width="24.28515625" customWidth="1"/>
    <col min="4" max="4" width="10.7109375" customWidth="1"/>
    <col min="5" max="5" width="19.140625" customWidth="1"/>
    <col min="6" max="6" width="8" customWidth="1"/>
    <col min="7" max="7" width="8.5703125" customWidth="1"/>
    <col min="8" max="8" width="11.7109375" customWidth="1"/>
    <col min="9" max="9" width="12.7109375" customWidth="1"/>
    <col min="10" max="10" width="12.42578125" customWidth="1"/>
    <col min="11" max="11" width="11.140625" customWidth="1"/>
  </cols>
  <sheetData>
    <row r="1" spans="1:12" ht="16.5" thickTop="1" thickBot="1" x14ac:dyDescent="0.3">
      <c r="A1" s="342" t="s">
        <v>215</v>
      </c>
      <c r="B1" s="242" t="s">
        <v>214</v>
      </c>
      <c r="C1" s="333" t="s">
        <v>40</v>
      </c>
      <c r="D1" s="333" t="s">
        <v>558</v>
      </c>
      <c r="E1" s="334" t="s">
        <v>550</v>
      </c>
      <c r="L1" s="10"/>
    </row>
    <row r="2" spans="1:12" ht="15.75" thickTop="1" x14ac:dyDescent="0.25">
      <c r="A2" s="171" t="s">
        <v>216</v>
      </c>
      <c r="B2" s="115" t="s">
        <v>177</v>
      </c>
      <c r="C2" s="115">
        <v>33738</v>
      </c>
      <c r="D2" s="206">
        <v>0</v>
      </c>
      <c r="E2" s="301">
        <v>0</v>
      </c>
      <c r="L2" s="10"/>
    </row>
    <row r="3" spans="1:12" x14ac:dyDescent="0.25">
      <c r="A3" s="343" t="s">
        <v>217</v>
      </c>
      <c r="B3" s="115" t="s">
        <v>5</v>
      </c>
      <c r="C3" s="206">
        <v>0</v>
      </c>
      <c r="D3" s="102">
        <v>0</v>
      </c>
      <c r="E3" s="116">
        <v>25000</v>
      </c>
      <c r="L3" s="10"/>
    </row>
    <row r="4" spans="1:12" ht="15.75" thickBot="1" x14ac:dyDescent="0.3">
      <c r="A4" s="343" t="s">
        <v>218</v>
      </c>
      <c r="B4" s="115" t="s">
        <v>219</v>
      </c>
      <c r="C4" s="206">
        <v>0</v>
      </c>
      <c r="D4" s="102">
        <v>0</v>
      </c>
      <c r="E4" s="116">
        <v>0</v>
      </c>
      <c r="L4" s="10"/>
    </row>
    <row r="5" spans="1:12" ht="16.5" thickTop="1" thickBot="1" x14ac:dyDescent="0.3">
      <c r="A5" s="332"/>
      <c r="B5" s="344" t="s">
        <v>10</v>
      </c>
      <c r="C5" s="137">
        <f>SUM(C2:C4)</f>
        <v>33738</v>
      </c>
      <c r="D5" s="208">
        <f>SUM(D2:D4)</f>
        <v>0</v>
      </c>
      <c r="E5" s="339">
        <f>SUM(E2:E4)</f>
        <v>25000</v>
      </c>
      <c r="L5" s="10"/>
    </row>
    <row r="6" spans="1:12" ht="15.75" thickTop="1" x14ac:dyDescent="0.25">
      <c r="A6" s="207"/>
      <c r="B6" s="207"/>
      <c r="C6" s="207"/>
      <c r="D6" s="207"/>
      <c r="E6" s="244"/>
      <c r="L6" s="10"/>
    </row>
    <row r="7" spans="1:12" x14ac:dyDescent="0.25">
      <c r="A7" s="207"/>
      <c r="B7" s="207"/>
      <c r="C7" s="207"/>
      <c r="D7" s="207"/>
      <c r="E7" s="207"/>
      <c r="L7" s="10"/>
    </row>
    <row r="8" spans="1:12" x14ac:dyDescent="0.25">
      <c r="H8" s="1"/>
      <c r="L8" s="10"/>
    </row>
    <row r="9" spans="1:12" x14ac:dyDescent="0.25">
      <c r="H9" s="1"/>
      <c r="L9" s="10"/>
    </row>
    <row r="10" spans="1:12" x14ac:dyDescent="0.25">
      <c r="H10" s="1"/>
      <c r="L10" s="9"/>
    </row>
    <row r="11" spans="1:12" x14ac:dyDescent="0.25">
      <c r="H11" s="1"/>
      <c r="L11" s="10"/>
    </row>
    <row r="12" spans="1:12" x14ac:dyDescent="0.25">
      <c r="H12" s="1"/>
      <c r="L12" s="10"/>
    </row>
    <row r="13" spans="1:12" x14ac:dyDescent="0.25">
      <c r="L13" s="10"/>
    </row>
    <row r="14" spans="1:12" x14ac:dyDescent="0.25">
      <c r="L14" s="9"/>
    </row>
    <row r="15" spans="1:12" x14ac:dyDescent="0.25">
      <c r="G15" s="1"/>
      <c r="L15" s="9"/>
    </row>
    <row r="16" spans="1:12" x14ac:dyDescent="0.25">
      <c r="G16" s="1"/>
      <c r="L16" s="10"/>
    </row>
    <row r="17" spans="7:16" x14ac:dyDescent="0.25">
      <c r="G17" s="1"/>
      <c r="L17" s="10"/>
    </row>
    <row r="18" spans="7:16" x14ac:dyDescent="0.25">
      <c r="L18" s="10"/>
    </row>
    <row r="19" spans="7:16" x14ac:dyDescent="0.25">
      <c r="L19" s="10"/>
    </row>
    <row r="20" spans="7:16" x14ac:dyDescent="0.25">
      <c r="L20" s="10"/>
    </row>
    <row r="21" spans="7:16" x14ac:dyDescent="0.25">
      <c r="L21" s="9"/>
    </row>
    <row r="22" spans="7:16" x14ac:dyDescent="0.25">
      <c r="L22" s="10"/>
    </row>
    <row r="23" spans="7:16" x14ac:dyDescent="0.25">
      <c r="L23" s="10"/>
    </row>
    <row r="24" spans="7:16" x14ac:dyDescent="0.25">
      <c r="L24" s="10"/>
    </row>
    <row r="25" spans="7:16" x14ac:dyDescent="0.25">
      <c r="L25" s="10"/>
    </row>
    <row r="26" spans="7:16" x14ac:dyDescent="0.25">
      <c r="L26" s="1"/>
    </row>
    <row r="27" spans="7:16" x14ac:dyDescent="0.25">
      <c r="L27" s="1"/>
    </row>
    <row r="28" spans="7:16" x14ac:dyDescent="0.25">
      <c r="G28" s="1"/>
      <c r="L28" s="1"/>
    </row>
    <row r="29" spans="7:16" x14ac:dyDescent="0.25">
      <c r="G29" s="1"/>
      <c r="H29" s="82"/>
      <c r="I29" s="82"/>
    </row>
    <row r="30" spans="7:16" x14ac:dyDescent="0.25">
      <c r="G30" s="1"/>
    </row>
    <row r="31" spans="7:16" x14ac:dyDescent="0.25">
      <c r="P31" s="1"/>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446AE-72F8-4D1F-8270-DD0CE56AB30A}">
  <dimension ref="A1:I16"/>
  <sheetViews>
    <sheetView workbookViewId="0">
      <selection activeCell="C14" sqref="C14"/>
    </sheetView>
  </sheetViews>
  <sheetFormatPr defaultRowHeight="15" x14ac:dyDescent="0.25"/>
  <cols>
    <col min="1" max="1" width="17" customWidth="1"/>
    <col min="2" max="2" width="34.5703125" customWidth="1"/>
    <col min="3" max="3" width="14" customWidth="1"/>
    <col min="4" max="4" width="11.42578125" customWidth="1"/>
    <col min="5" max="5" width="9.28515625" customWidth="1"/>
    <col min="6" max="6" width="12.28515625" customWidth="1"/>
    <col min="7" max="7" width="11.85546875" customWidth="1"/>
  </cols>
  <sheetData>
    <row r="1" spans="1:9" ht="20.25" thickTop="1" thickBot="1" x14ac:dyDescent="0.35">
      <c r="A1" s="149" t="s">
        <v>346</v>
      </c>
      <c r="B1" s="62" t="s">
        <v>576</v>
      </c>
      <c r="C1" s="50" t="s">
        <v>550</v>
      </c>
    </row>
    <row r="2" spans="1:9" ht="15.75" thickTop="1" x14ac:dyDescent="0.25">
      <c r="A2" s="380" t="s">
        <v>541</v>
      </c>
      <c r="B2" s="14" t="s">
        <v>581</v>
      </c>
      <c r="C2" s="19">
        <v>0</v>
      </c>
    </row>
    <row r="3" spans="1:9" x14ac:dyDescent="0.25">
      <c r="A3" s="380" t="s">
        <v>541</v>
      </c>
      <c r="B3" s="14" t="s">
        <v>582</v>
      </c>
      <c r="C3" s="65">
        <v>0</v>
      </c>
    </row>
    <row r="4" spans="1:9" x14ac:dyDescent="0.25">
      <c r="A4" s="380" t="s">
        <v>584</v>
      </c>
      <c r="B4" s="14" t="s">
        <v>583</v>
      </c>
      <c r="C4" s="65">
        <v>230000</v>
      </c>
    </row>
    <row r="5" spans="1:9" x14ac:dyDescent="0.25">
      <c r="A5" s="380" t="s">
        <v>542</v>
      </c>
      <c r="B5" s="14" t="s">
        <v>389</v>
      </c>
      <c r="C5" s="123">
        <v>1114181</v>
      </c>
    </row>
    <row r="6" spans="1:9" ht="15.75" thickBot="1" x14ac:dyDescent="0.3">
      <c r="A6" s="380" t="s">
        <v>541</v>
      </c>
      <c r="B6" s="14" t="s">
        <v>329</v>
      </c>
      <c r="C6" s="123">
        <v>700000</v>
      </c>
    </row>
    <row r="7" spans="1:9" ht="17.25" thickTop="1" thickBot="1" x14ac:dyDescent="0.3">
      <c r="A7" s="148"/>
      <c r="B7" s="46" t="s">
        <v>15</v>
      </c>
      <c r="C7" s="100">
        <f>SUM(C2:C6)</f>
        <v>2044181</v>
      </c>
      <c r="D7" s="1"/>
      <c r="G7" s="58"/>
      <c r="I7" s="58"/>
    </row>
    <row r="8" spans="1:9" ht="16.5" thickTop="1" thickBot="1" x14ac:dyDescent="0.3">
      <c r="B8" s="57"/>
      <c r="E8" s="56"/>
    </row>
    <row r="9" spans="1:9" ht="20.25" thickTop="1" thickBot="1" x14ac:dyDescent="0.35">
      <c r="A9" s="149" t="s">
        <v>346</v>
      </c>
      <c r="B9" s="62" t="s">
        <v>577</v>
      </c>
      <c r="C9" s="50" t="s">
        <v>550</v>
      </c>
    </row>
    <row r="10" spans="1:9" ht="15.75" thickTop="1" x14ac:dyDescent="0.25">
      <c r="A10" s="380" t="s">
        <v>547</v>
      </c>
      <c r="B10" s="14" t="s">
        <v>581</v>
      </c>
      <c r="C10" s="19">
        <v>0</v>
      </c>
    </row>
    <row r="11" spans="1:9" x14ac:dyDescent="0.25">
      <c r="A11" s="380" t="s">
        <v>543</v>
      </c>
      <c r="B11" s="14" t="s">
        <v>582</v>
      </c>
      <c r="C11" s="65">
        <v>0</v>
      </c>
    </row>
    <row r="12" spans="1:9" x14ac:dyDescent="0.25">
      <c r="A12" s="380" t="s">
        <v>545</v>
      </c>
      <c r="B12" s="14" t="s">
        <v>583</v>
      </c>
      <c r="C12" s="65">
        <v>230000</v>
      </c>
    </row>
    <row r="13" spans="1:9" x14ac:dyDescent="0.25">
      <c r="A13" s="380" t="s">
        <v>546</v>
      </c>
      <c r="B13" s="14" t="s">
        <v>389</v>
      </c>
      <c r="C13" s="123">
        <v>1114181</v>
      </c>
    </row>
    <row r="14" spans="1:9" ht="15.75" thickBot="1" x14ac:dyDescent="0.3">
      <c r="A14" s="380" t="s">
        <v>544</v>
      </c>
      <c r="B14" s="14" t="s">
        <v>329</v>
      </c>
      <c r="C14" s="123">
        <v>700000</v>
      </c>
    </row>
    <row r="15" spans="1:9" ht="17.25" thickTop="1" thickBot="1" x14ac:dyDescent="0.3">
      <c r="A15" s="148"/>
      <c r="B15" s="46" t="s">
        <v>15</v>
      </c>
      <c r="C15" s="100">
        <f>SUM(C10:C14)</f>
        <v>2044181</v>
      </c>
    </row>
    <row r="16" spans="1:9" ht="15.75" thickTop="1" x14ac:dyDescent="0.25"/>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4928E-52F6-49DF-99B9-5FDB046BE662}">
  <dimension ref="A1:H52"/>
  <sheetViews>
    <sheetView topLeftCell="A16" workbookViewId="0">
      <selection activeCell="H43" sqref="H43"/>
    </sheetView>
  </sheetViews>
  <sheetFormatPr defaultRowHeight="15" x14ac:dyDescent="0.25"/>
  <cols>
    <col min="1" max="1" width="33" customWidth="1"/>
    <col min="2" max="2" width="22.85546875" customWidth="1"/>
    <col min="3" max="3" width="12.140625" customWidth="1"/>
    <col min="4" max="4" width="10.7109375" customWidth="1"/>
  </cols>
  <sheetData>
    <row r="1" spans="1:8" ht="15.75" thickTop="1" x14ac:dyDescent="0.25">
      <c r="A1" s="13" t="s">
        <v>402</v>
      </c>
      <c r="B1" s="17"/>
      <c r="C1" s="17"/>
      <c r="D1" s="103"/>
      <c r="E1" s="9"/>
      <c r="F1" s="9"/>
      <c r="G1" s="9"/>
      <c r="H1" s="9"/>
    </row>
    <row r="2" spans="1:8" ht="15.75" thickBot="1" x14ac:dyDescent="0.3">
      <c r="A2" s="61" t="s">
        <v>565</v>
      </c>
      <c r="B2" s="187"/>
      <c r="C2" s="346" t="s">
        <v>563</v>
      </c>
      <c r="D2" s="345" t="s">
        <v>564</v>
      </c>
      <c r="E2" s="9"/>
      <c r="F2" s="9"/>
      <c r="G2" s="9"/>
      <c r="H2" s="9"/>
    </row>
    <row r="3" spans="1:8" ht="15.75" thickTop="1" x14ac:dyDescent="0.25">
      <c r="A3" s="145"/>
      <c r="B3" s="188" t="s">
        <v>424</v>
      </c>
      <c r="C3" s="188" t="s">
        <v>425</v>
      </c>
      <c r="D3" s="133" t="s">
        <v>425</v>
      </c>
      <c r="E3" s="9"/>
      <c r="F3" s="9"/>
      <c r="G3" s="9"/>
      <c r="H3" s="9"/>
    </row>
    <row r="4" spans="1:8" x14ac:dyDescent="0.25">
      <c r="A4" s="66" t="s">
        <v>286</v>
      </c>
      <c r="B4" s="9"/>
      <c r="C4" s="9"/>
      <c r="D4" s="19"/>
      <c r="E4" s="9"/>
      <c r="F4" s="9"/>
      <c r="G4" s="9"/>
      <c r="H4" s="9"/>
    </row>
    <row r="5" spans="1:8" x14ac:dyDescent="0.25">
      <c r="A5" s="14" t="s">
        <v>403</v>
      </c>
      <c r="B5" s="9" t="s">
        <v>404</v>
      </c>
      <c r="C5" s="10">
        <v>37134</v>
      </c>
      <c r="D5" s="65">
        <v>45747</v>
      </c>
      <c r="E5" s="9"/>
      <c r="F5" s="9"/>
      <c r="G5" s="9"/>
      <c r="H5" s="9"/>
    </row>
    <row r="6" spans="1:8" ht="15.75" thickBot="1" x14ac:dyDescent="0.3">
      <c r="A6" s="189" t="s">
        <v>405</v>
      </c>
      <c r="B6" s="160" t="s">
        <v>406</v>
      </c>
      <c r="C6" s="241">
        <v>31002</v>
      </c>
      <c r="D6" s="65">
        <v>39248</v>
      </c>
      <c r="E6" s="9"/>
      <c r="F6" s="9"/>
      <c r="G6" s="9"/>
      <c r="H6" s="9"/>
    </row>
    <row r="7" spans="1:8" x14ac:dyDescent="0.25">
      <c r="A7" s="66" t="s">
        <v>11</v>
      </c>
      <c r="B7" s="9"/>
      <c r="C7" s="10">
        <f>SUM(C5:C6)</f>
        <v>68136</v>
      </c>
      <c r="D7" s="349">
        <f>SUM(D5:D6)</f>
        <v>84995</v>
      </c>
      <c r="E7" s="9"/>
      <c r="F7" s="9"/>
      <c r="G7" s="9"/>
      <c r="H7" s="9"/>
    </row>
    <row r="8" spans="1:8" x14ac:dyDescent="0.25">
      <c r="A8" s="14" t="s">
        <v>410</v>
      </c>
      <c r="B8" s="9" t="s">
        <v>407</v>
      </c>
      <c r="C8" s="9">
        <v>0</v>
      </c>
      <c r="D8" s="19"/>
      <c r="E8" s="9"/>
      <c r="F8" s="9"/>
      <c r="G8" s="9"/>
      <c r="H8" s="9"/>
    </row>
    <row r="9" spans="1:8" x14ac:dyDescent="0.25">
      <c r="A9" s="14" t="s">
        <v>411</v>
      </c>
      <c r="B9" s="15" t="s">
        <v>408</v>
      </c>
      <c r="C9" s="25">
        <v>0</v>
      </c>
      <c r="D9" s="19"/>
      <c r="E9" s="9"/>
      <c r="F9" s="9"/>
      <c r="G9" s="9"/>
      <c r="H9" s="9"/>
    </row>
    <row r="10" spans="1:8" ht="15.75" thickBot="1" x14ac:dyDescent="0.3">
      <c r="A10" s="189" t="s">
        <v>412</v>
      </c>
      <c r="B10" s="192" t="s">
        <v>409</v>
      </c>
      <c r="C10" s="160"/>
      <c r="D10" s="365"/>
      <c r="E10" s="9"/>
      <c r="F10" s="9"/>
      <c r="G10" s="9"/>
      <c r="H10" s="9"/>
    </row>
    <row r="11" spans="1:8" x14ac:dyDescent="0.25">
      <c r="A11" s="66" t="s">
        <v>413</v>
      </c>
      <c r="B11" s="9"/>
      <c r="C11" s="10">
        <f>SUM(C7:C10)</f>
        <v>68136</v>
      </c>
      <c r="D11" s="349">
        <f>SUM(D7:D10)</f>
        <v>84995</v>
      </c>
      <c r="E11" s="9"/>
      <c r="F11" s="9"/>
      <c r="G11" s="9"/>
      <c r="H11" s="9"/>
    </row>
    <row r="12" spans="1:8" ht="15.75" thickBot="1" x14ac:dyDescent="0.3">
      <c r="A12" s="61"/>
      <c r="B12" s="187"/>
      <c r="C12" s="347"/>
      <c r="D12" s="358"/>
      <c r="E12" s="9"/>
      <c r="F12" s="9"/>
      <c r="G12" s="10"/>
      <c r="H12" s="9"/>
    </row>
    <row r="13" spans="1:8" ht="15.75" thickTop="1" x14ac:dyDescent="0.25">
      <c r="A13" s="66"/>
      <c r="B13" s="190" t="s">
        <v>426</v>
      </c>
      <c r="C13" s="10"/>
      <c r="D13" s="65"/>
      <c r="E13" s="9"/>
      <c r="F13" s="9"/>
      <c r="G13" s="10"/>
      <c r="H13" s="9"/>
    </row>
    <row r="14" spans="1:8" x14ac:dyDescent="0.25">
      <c r="A14" s="14"/>
      <c r="C14" s="126"/>
      <c r="D14" s="19"/>
      <c r="E14" s="9"/>
      <c r="F14" s="9"/>
      <c r="G14" s="10"/>
      <c r="H14" s="9"/>
    </row>
    <row r="15" spans="1:8" x14ac:dyDescent="0.25">
      <c r="A15" s="14"/>
      <c r="B15" s="190" t="s">
        <v>414</v>
      </c>
      <c r="C15" s="9"/>
      <c r="D15" s="19"/>
      <c r="E15" s="9"/>
      <c r="F15" s="9"/>
      <c r="G15" s="9"/>
      <c r="H15" s="9"/>
    </row>
    <row r="16" spans="1:8" x14ac:dyDescent="0.25">
      <c r="A16" s="14" t="s">
        <v>415</v>
      </c>
      <c r="B16" s="15" t="s">
        <v>416</v>
      </c>
      <c r="C16" s="9">
        <v>0</v>
      </c>
      <c r="D16" s="19"/>
      <c r="E16" s="9"/>
      <c r="F16" s="9"/>
      <c r="G16" s="9"/>
      <c r="H16" s="9"/>
    </row>
    <row r="17" spans="1:8" x14ac:dyDescent="0.25">
      <c r="A17" s="14"/>
      <c r="B17" s="188" t="s">
        <v>417</v>
      </c>
      <c r="C17" s="9"/>
      <c r="D17" s="19"/>
      <c r="E17" s="9"/>
      <c r="F17" s="9"/>
      <c r="G17" s="9"/>
      <c r="H17" s="9"/>
    </row>
    <row r="18" spans="1:8" x14ac:dyDescent="0.25">
      <c r="A18" s="14" t="s">
        <v>418</v>
      </c>
      <c r="B18" s="191" t="s">
        <v>419</v>
      </c>
      <c r="C18" s="9">
        <v>0</v>
      </c>
      <c r="D18" s="19"/>
      <c r="E18" s="9"/>
      <c r="F18" s="9"/>
      <c r="G18" s="9"/>
      <c r="H18" s="9"/>
    </row>
    <row r="19" spans="1:8" x14ac:dyDescent="0.25">
      <c r="A19" s="14" t="s">
        <v>420</v>
      </c>
      <c r="B19" s="9" t="s">
        <v>421</v>
      </c>
      <c r="C19" s="9">
        <v>0</v>
      </c>
      <c r="D19" s="19"/>
      <c r="E19" s="9"/>
      <c r="F19" s="9"/>
      <c r="G19" s="9"/>
      <c r="H19" s="9"/>
    </row>
    <row r="20" spans="1:8" ht="15.75" thickBot="1" x14ac:dyDescent="0.3">
      <c r="A20" s="189" t="s">
        <v>422</v>
      </c>
      <c r="B20" s="192" t="s">
        <v>423</v>
      </c>
      <c r="C20" s="192">
        <v>0</v>
      </c>
      <c r="D20" s="19"/>
      <c r="E20" s="9"/>
      <c r="F20" s="9"/>
      <c r="G20" s="9"/>
      <c r="H20" s="9"/>
    </row>
    <row r="21" spans="1:8" x14ac:dyDescent="0.25">
      <c r="A21" s="66"/>
      <c r="B21" s="9"/>
      <c r="C21" s="15"/>
      <c r="D21" s="195"/>
      <c r="E21" s="9"/>
      <c r="F21" s="9"/>
      <c r="G21" s="9"/>
      <c r="H21" s="9"/>
    </row>
    <row r="22" spans="1:8" x14ac:dyDescent="0.25">
      <c r="A22" s="14"/>
      <c r="B22" s="190" t="s">
        <v>427</v>
      </c>
      <c r="C22" s="9"/>
      <c r="D22" s="19"/>
      <c r="E22" s="9"/>
      <c r="F22" s="9"/>
      <c r="G22" s="9"/>
      <c r="H22" s="9"/>
    </row>
    <row r="23" spans="1:8" x14ac:dyDescent="0.25">
      <c r="A23" s="14" t="s">
        <v>432</v>
      </c>
      <c r="B23" s="15" t="s">
        <v>428</v>
      </c>
      <c r="C23" s="15">
        <v>62336</v>
      </c>
      <c r="D23" s="19">
        <v>79195</v>
      </c>
      <c r="E23" s="9"/>
      <c r="F23" s="9"/>
      <c r="G23" s="9"/>
      <c r="H23" s="9"/>
    </row>
    <row r="24" spans="1:8" x14ac:dyDescent="0.25">
      <c r="A24" s="14" t="s">
        <v>433</v>
      </c>
      <c r="B24" s="15" t="s">
        <v>429</v>
      </c>
      <c r="C24" s="15">
        <v>0</v>
      </c>
      <c r="D24" s="19"/>
      <c r="E24" s="9"/>
      <c r="F24" s="9"/>
      <c r="G24" s="9"/>
      <c r="H24" s="9"/>
    </row>
    <row r="25" spans="1:8" x14ac:dyDescent="0.25">
      <c r="A25" s="14" t="s">
        <v>434</v>
      </c>
      <c r="B25" s="15" t="s">
        <v>430</v>
      </c>
      <c r="C25" s="15">
        <v>0</v>
      </c>
      <c r="D25" s="19"/>
      <c r="E25" s="9"/>
      <c r="F25" s="9"/>
      <c r="G25" s="9"/>
      <c r="H25" s="9"/>
    </row>
    <row r="26" spans="1:8" ht="15.75" thickBot="1" x14ac:dyDescent="0.3">
      <c r="A26" s="14" t="s">
        <v>435</v>
      </c>
      <c r="B26" s="15" t="s">
        <v>431</v>
      </c>
      <c r="C26" s="15">
        <v>0</v>
      </c>
      <c r="D26" s="19"/>
      <c r="E26" s="9"/>
      <c r="F26" s="9"/>
      <c r="G26" s="9"/>
      <c r="H26" s="9"/>
    </row>
    <row r="27" spans="1:8" x14ac:dyDescent="0.25">
      <c r="A27" s="193"/>
      <c r="B27" s="157"/>
      <c r="C27" s="157"/>
      <c r="D27" s="195"/>
      <c r="E27" s="9"/>
      <c r="F27" s="9"/>
      <c r="G27" s="9"/>
      <c r="H27" s="9"/>
    </row>
    <row r="28" spans="1:8" x14ac:dyDescent="0.25">
      <c r="A28" s="14"/>
      <c r="B28" s="190" t="s">
        <v>436</v>
      </c>
      <c r="C28" s="9"/>
      <c r="D28" s="19"/>
      <c r="E28" s="9"/>
      <c r="F28" s="9"/>
      <c r="G28" s="9"/>
      <c r="H28" s="9"/>
    </row>
    <row r="29" spans="1:8" x14ac:dyDescent="0.25">
      <c r="A29" s="14" t="s">
        <v>447</v>
      </c>
      <c r="B29" s="15" t="s">
        <v>437</v>
      </c>
      <c r="C29" s="15">
        <v>0</v>
      </c>
      <c r="D29" s="19"/>
      <c r="E29" s="9"/>
      <c r="F29" s="9"/>
      <c r="G29" s="9"/>
      <c r="H29" s="9"/>
    </row>
    <row r="30" spans="1:8" x14ac:dyDescent="0.25">
      <c r="A30" s="14" t="s">
        <v>448</v>
      </c>
      <c r="B30" s="15" t="s">
        <v>438</v>
      </c>
      <c r="C30" s="15">
        <v>0</v>
      </c>
      <c r="D30" s="19"/>
      <c r="E30" s="9"/>
      <c r="F30" s="9"/>
      <c r="G30" s="9"/>
      <c r="H30" s="9"/>
    </row>
    <row r="31" spans="1:8" x14ac:dyDescent="0.25">
      <c r="A31" s="14" t="s">
        <v>449</v>
      </c>
      <c r="B31" s="15" t="s">
        <v>439</v>
      </c>
      <c r="C31" s="15">
        <v>2000</v>
      </c>
      <c r="D31" s="65">
        <v>2000</v>
      </c>
      <c r="E31" s="9"/>
      <c r="F31" s="9"/>
      <c r="G31" s="9"/>
      <c r="H31" s="9"/>
    </row>
    <row r="32" spans="1:8" x14ac:dyDescent="0.25">
      <c r="A32" s="14" t="s">
        <v>451</v>
      </c>
      <c r="B32" s="15" t="s">
        <v>440</v>
      </c>
      <c r="C32" s="15">
        <v>1000</v>
      </c>
      <c r="D32" s="65">
        <v>1000</v>
      </c>
      <c r="E32" s="9"/>
      <c r="F32" s="9"/>
      <c r="G32" s="9"/>
      <c r="H32" s="9"/>
    </row>
    <row r="33" spans="1:8" x14ac:dyDescent="0.25">
      <c r="A33" s="14" t="s">
        <v>450</v>
      </c>
      <c r="B33" s="15" t="s">
        <v>441</v>
      </c>
      <c r="C33" s="15">
        <v>0</v>
      </c>
      <c r="D33" s="19"/>
      <c r="E33" s="9"/>
      <c r="F33" s="9"/>
      <c r="G33" s="9"/>
      <c r="H33" s="9"/>
    </row>
    <row r="34" spans="1:8" x14ac:dyDescent="0.25">
      <c r="A34" s="14" t="s">
        <v>452</v>
      </c>
      <c r="B34" s="15" t="s">
        <v>236</v>
      </c>
      <c r="C34" s="15">
        <v>0</v>
      </c>
      <c r="D34" s="19"/>
      <c r="E34" s="9"/>
      <c r="F34" s="9"/>
      <c r="G34" s="9"/>
      <c r="H34" s="9"/>
    </row>
    <row r="35" spans="1:8" x14ac:dyDescent="0.25">
      <c r="A35" s="14" t="s">
        <v>453</v>
      </c>
      <c r="B35" s="15" t="s">
        <v>442</v>
      </c>
      <c r="C35" s="15">
        <v>0</v>
      </c>
      <c r="D35" s="19"/>
      <c r="E35" s="9"/>
      <c r="F35" s="9"/>
      <c r="G35" s="9"/>
      <c r="H35" s="9"/>
    </row>
    <row r="36" spans="1:8" x14ac:dyDescent="0.25">
      <c r="A36" s="14" t="s">
        <v>454</v>
      </c>
      <c r="B36" s="15" t="s">
        <v>443</v>
      </c>
      <c r="C36" s="15">
        <v>100</v>
      </c>
      <c r="D36" s="19">
        <v>100</v>
      </c>
      <c r="E36" s="9"/>
      <c r="F36" s="9"/>
      <c r="G36" s="9"/>
      <c r="H36" s="9"/>
    </row>
    <row r="37" spans="1:8" x14ac:dyDescent="0.25">
      <c r="A37" s="14" t="s">
        <v>454</v>
      </c>
      <c r="B37" s="15" t="s">
        <v>444</v>
      </c>
      <c r="C37" s="15">
        <v>1000</v>
      </c>
      <c r="D37" s="65">
        <v>1000</v>
      </c>
      <c r="E37" s="9"/>
      <c r="F37" s="9"/>
      <c r="G37" s="9"/>
      <c r="H37" s="9"/>
    </row>
    <row r="38" spans="1:8" x14ac:dyDescent="0.25">
      <c r="A38" s="14" t="s">
        <v>455</v>
      </c>
      <c r="B38" s="15" t="s">
        <v>445</v>
      </c>
      <c r="C38" s="15">
        <v>1000</v>
      </c>
      <c r="D38" s="65">
        <v>1000</v>
      </c>
      <c r="E38" s="9"/>
      <c r="F38" s="9"/>
      <c r="G38" s="9"/>
      <c r="H38" s="9"/>
    </row>
    <row r="39" spans="1:8" x14ac:dyDescent="0.25">
      <c r="A39" s="14" t="s">
        <v>456</v>
      </c>
      <c r="B39" s="15" t="s">
        <v>446</v>
      </c>
      <c r="C39" s="15">
        <v>0</v>
      </c>
      <c r="D39" s="19"/>
      <c r="E39" s="9"/>
      <c r="F39" s="9"/>
      <c r="G39" s="9"/>
      <c r="H39" s="9"/>
    </row>
    <row r="40" spans="1:8" x14ac:dyDescent="0.25">
      <c r="A40" s="14" t="s">
        <v>457</v>
      </c>
      <c r="B40" s="15" t="s">
        <v>8</v>
      </c>
      <c r="C40" s="15">
        <v>200</v>
      </c>
      <c r="D40" s="19">
        <v>200</v>
      </c>
      <c r="E40" s="9"/>
      <c r="F40" s="9"/>
      <c r="G40" s="9"/>
      <c r="H40" s="9"/>
    </row>
    <row r="41" spans="1:8" ht="15.75" thickBot="1" x14ac:dyDescent="0.3">
      <c r="A41" s="189" t="s">
        <v>458</v>
      </c>
      <c r="B41" s="15" t="s">
        <v>37</v>
      </c>
      <c r="C41" s="15">
        <v>500</v>
      </c>
      <c r="D41" s="19">
        <v>500</v>
      </c>
      <c r="E41" s="9"/>
      <c r="F41" s="9"/>
      <c r="G41" s="10"/>
      <c r="H41" s="9"/>
    </row>
    <row r="42" spans="1:8" x14ac:dyDescent="0.25">
      <c r="A42" s="66" t="s">
        <v>548</v>
      </c>
      <c r="B42" s="194"/>
      <c r="C42" s="157">
        <f>SUM(C16:C41)</f>
        <v>68136</v>
      </c>
      <c r="D42" s="195">
        <f>SUM(D16:D41)</f>
        <v>84995</v>
      </c>
      <c r="E42" s="9"/>
      <c r="F42" s="9"/>
      <c r="G42" s="9"/>
      <c r="H42" s="9"/>
    </row>
    <row r="43" spans="1:8" x14ac:dyDescent="0.25">
      <c r="A43" s="66"/>
      <c r="B43" s="15"/>
      <c r="C43" s="9"/>
      <c r="D43" s="65"/>
      <c r="E43" s="9"/>
      <c r="F43" s="9"/>
      <c r="G43" s="9"/>
      <c r="H43" s="9"/>
    </row>
    <row r="44" spans="1:8" x14ac:dyDescent="0.25">
      <c r="A44" s="66"/>
      <c r="B44" s="134" t="s">
        <v>459</v>
      </c>
      <c r="C44" s="134">
        <f>C42</f>
        <v>68136</v>
      </c>
      <c r="D44" s="101">
        <f>D42</f>
        <v>84995</v>
      </c>
      <c r="E44" s="9"/>
      <c r="F44" s="9"/>
      <c r="G44" s="9"/>
      <c r="H44" s="9"/>
    </row>
    <row r="45" spans="1:8" ht="15.75" thickBot="1" x14ac:dyDescent="0.3">
      <c r="A45" s="61"/>
      <c r="B45" s="196" t="s">
        <v>287</v>
      </c>
      <c r="C45" s="348">
        <f>C11</f>
        <v>68136</v>
      </c>
      <c r="D45" s="366">
        <f>D11</f>
        <v>84995</v>
      </c>
      <c r="E45" s="9"/>
      <c r="F45" s="9"/>
      <c r="G45" s="9"/>
      <c r="H45" s="9"/>
    </row>
    <row r="46" spans="1:8" ht="15.75" thickTop="1" x14ac:dyDescent="0.25">
      <c r="A46" s="363"/>
      <c r="B46" s="364"/>
      <c r="C46" s="9"/>
      <c r="D46" s="9"/>
      <c r="E46" s="9"/>
    </row>
    <row r="47" spans="1:8" x14ac:dyDescent="0.25">
      <c r="A47" s="9"/>
      <c r="B47" s="9"/>
      <c r="C47" s="9"/>
      <c r="D47" s="9"/>
      <c r="E47" s="9"/>
    </row>
    <row r="48" spans="1:8" x14ac:dyDescent="0.25">
      <c r="C48" s="9"/>
      <c r="D48" s="9"/>
      <c r="E48" s="9"/>
      <c r="F48" s="9"/>
      <c r="G48" s="9"/>
      <c r="H48" s="9"/>
    </row>
    <row r="49" spans="3:8" x14ac:dyDescent="0.25">
      <c r="C49" s="9"/>
      <c r="D49" s="9"/>
      <c r="E49" s="9"/>
      <c r="F49" s="9"/>
      <c r="G49" s="9"/>
      <c r="H49" s="9"/>
    </row>
    <row r="50" spans="3:8" x14ac:dyDescent="0.25">
      <c r="C50" s="9"/>
      <c r="D50" s="9"/>
      <c r="E50" s="9"/>
      <c r="F50" s="9"/>
      <c r="G50" s="9"/>
      <c r="H50" s="9"/>
    </row>
    <row r="51" spans="3:8" x14ac:dyDescent="0.25">
      <c r="C51" s="9"/>
      <c r="D51" s="9"/>
      <c r="E51" s="9"/>
      <c r="F51" s="9"/>
      <c r="G51" s="9"/>
      <c r="H51" s="9"/>
    </row>
    <row r="52" spans="3:8" x14ac:dyDescent="0.25">
      <c r="C52"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0773-A144-47D9-8404-0C88498C5178}">
  <dimension ref="A1:G40"/>
  <sheetViews>
    <sheetView tabSelected="1" topLeftCell="A10" workbookViewId="0">
      <selection activeCell="G21" sqref="G21"/>
    </sheetView>
  </sheetViews>
  <sheetFormatPr defaultRowHeight="15" x14ac:dyDescent="0.25"/>
  <cols>
    <col min="2" max="2" width="21.85546875" customWidth="1"/>
    <col min="3" max="3" width="12.7109375" customWidth="1"/>
    <col min="4" max="4" width="11.85546875" customWidth="1"/>
    <col min="5" max="5" width="11.28515625" customWidth="1"/>
    <col min="6" max="6" width="13.7109375" customWidth="1"/>
  </cols>
  <sheetData>
    <row r="1" spans="1:6" x14ac:dyDescent="0.25">
      <c r="A1" s="397" t="s">
        <v>506</v>
      </c>
      <c r="B1" s="397"/>
      <c r="C1" s="397"/>
      <c r="D1" s="397"/>
      <c r="E1" s="397"/>
      <c r="F1" s="397"/>
    </row>
    <row r="2" spans="1:6" x14ac:dyDescent="0.25">
      <c r="A2" s="397"/>
      <c r="B2" s="397"/>
      <c r="C2" s="397"/>
      <c r="D2" s="397"/>
      <c r="E2" s="397"/>
      <c r="F2" s="397"/>
    </row>
    <row r="3" spans="1:6" x14ac:dyDescent="0.25">
      <c r="A3" s="397" t="s">
        <v>477</v>
      </c>
      <c r="B3" s="397"/>
      <c r="C3" s="397"/>
      <c r="D3" s="397"/>
      <c r="E3" s="397"/>
      <c r="F3" s="397"/>
    </row>
    <row r="4" spans="1:6" x14ac:dyDescent="0.25">
      <c r="A4" s="397" t="s">
        <v>585</v>
      </c>
      <c r="B4" s="397"/>
      <c r="C4" s="397"/>
      <c r="D4" s="397"/>
      <c r="E4" s="397"/>
      <c r="F4" s="397"/>
    </row>
    <row r="6" spans="1:6" x14ac:dyDescent="0.25">
      <c r="A6" s="261"/>
      <c r="B6" s="261"/>
      <c r="C6" s="261"/>
      <c r="D6" s="261" t="s">
        <v>478</v>
      </c>
      <c r="E6" s="261" t="s">
        <v>479</v>
      </c>
      <c r="F6" s="261" t="s">
        <v>6</v>
      </c>
    </row>
    <row r="7" spans="1:6" x14ac:dyDescent="0.25">
      <c r="A7" s="261" t="s">
        <v>480</v>
      </c>
      <c r="B7" s="261"/>
      <c r="C7" s="261"/>
      <c r="D7" s="261" t="s">
        <v>481</v>
      </c>
      <c r="E7" s="261" t="s">
        <v>481</v>
      </c>
      <c r="F7" s="261" t="s">
        <v>482</v>
      </c>
    </row>
    <row r="8" spans="1:6" x14ac:dyDescent="0.25">
      <c r="A8" t="s">
        <v>483</v>
      </c>
      <c r="B8" t="s">
        <v>484</v>
      </c>
      <c r="C8" t="s">
        <v>567</v>
      </c>
    </row>
    <row r="9" spans="1:6" x14ac:dyDescent="0.25">
      <c r="A9" t="s">
        <v>154</v>
      </c>
      <c r="D9" s="263">
        <f>'GF Revenue'!E3</f>
        <v>344906</v>
      </c>
      <c r="F9" s="263">
        <f>SUM(D9:E9)</f>
        <v>344906</v>
      </c>
    </row>
    <row r="10" spans="1:6" x14ac:dyDescent="0.25">
      <c r="A10" t="s">
        <v>485</v>
      </c>
      <c r="D10" s="263">
        <f>'GF Revenue'!E5+'GF Revenue'!E6+'GF Revenue'!E8+'GF Revenue'!E9+'GF Revenue'!E10+'GF Revenue'!E11+'GF Revenue'!E17+'GF Revenue'!E18</f>
        <v>587869</v>
      </c>
      <c r="E10" s="263">
        <f>'Enterprise Fund Revenue'!E2</f>
        <v>42800</v>
      </c>
      <c r="F10" s="263">
        <f>SUM(D10:E10)</f>
        <v>630669</v>
      </c>
    </row>
    <row r="11" spans="1:6" x14ac:dyDescent="0.25">
      <c r="A11" t="s">
        <v>486</v>
      </c>
      <c r="D11" s="263">
        <f>'GF Revenue'!E7</f>
        <v>110000</v>
      </c>
      <c r="E11" s="207"/>
      <c r="F11" s="263">
        <f>SUM(D11:E11)</f>
        <v>110000</v>
      </c>
    </row>
    <row r="12" spans="1:6" x14ac:dyDescent="0.25">
      <c r="A12" t="s">
        <v>487</v>
      </c>
      <c r="D12" s="263">
        <f>'GF Revenue'!E12+'GF Revenue'!E13+'GF Revenue'!E15+'GF Revenue'!E16</f>
        <v>4700</v>
      </c>
      <c r="E12" s="263">
        <f>'Enterprise Fund Revenue'!E8</f>
        <v>20000</v>
      </c>
      <c r="F12" s="260">
        <f>SUM(D12:E12)</f>
        <v>24700</v>
      </c>
    </row>
    <row r="13" spans="1:6" x14ac:dyDescent="0.25">
      <c r="A13" t="s">
        <v>488</v>
      </c>
      <c r="D13" s="263">
        <f>'GF Revenue'!E14+'GF Revenue'!E19+'GF Revenue'!E21+'GF Revenue'!E22+'GF Revenue'!E23+'GF Revenue'!E25+'GF Revenue'!E29+'GF Revenue'!E30+'GF Revenue'!E31</f>
        <v>304042</v>
      </c>
      <c r="E13" s="207"/>
      <c r="F13" s="260">
        <f>SUM(D13:E13)</f>
        <v>304042</v>
      </c>
    </row>
    <row r="14" spans="1:6" x14ac:dyDescent="0.25">
      <c r="A14" t="s">
        <v>489</v>
      </c>
      <c r="D14" s="263"/>
      <c r="E14" s="263">
        <f>'Enterprise Fund Revenue'!E3+'Enterprise Fund Revenue'!E4+'Enterprise Fund Revenue'!E5+'Enterprise Fund Revenue'!E6+'Enterprise Fund Revenue'!E7+'Enterprise Fund Revenue'!E9</f>
        <v>1353100</v>
      </c>
      <c r="F14" s="260">
        <f t="shared" ref="F14:F20" si="0">SUM(D14:E14)</f>
        <v>1353100</v>
      </c>
    </row>
    <row r="15" spans="1:6" x14ac:dyDescent="0.25">
      <c r="A15" t="s">
        <v>568</v>
      </c>
      <c r="D15" s="263"/>
      <c r="E15" s="263">
        <f>'Enterprise Fund Revenue'!E10+'Enterprise Fund Revenue'!E11</f>
        <v>35000</v>
      </c>
      <c r="F15" s="260">
        <f t="shared" si="0"/>
        <v>35000</v>
      </c>
    </row>
    <row r="16" spans="1:6" x14ac:dyDescent="0.25">
      <c r="A16" t="s">
        <v>490</v>
      </c>
      <c r="D16" s="263">
        <f>'GF Revenue'!E24</f>
        <v>25000</v>
      </c>
      <c r="E16" s="207"/>
      <c r="F16" s="260">
        <f t="shared" si="0"/>
        <v>25000</v>
      </c>
    </row>
    <row r="17" spans="1:7" x14ac:dyDescent="0.25">
      <c r="A17" t="s">
        <v>491</v>
      </c>
      <c r="D17" s="263">
        <f>'GF Revenue'!E27+'GF Revenue'!E28</f>
        <v>10000</v>
      </c>
      <c r="E17" s="263">
        <f>'Enterprise Fund Revenue'!E12+'Enterprise Fund Revenue'!E13+'Enterprise Fund Revenue'!E14</f>
        <v>2500</v>
      </c>
      <c r="F17" s="260">
        <f t="shared" si="0"/>
        <v>12500</v>
      </c>
    </row>
    <row r="18" spans="1:7" x14ac:dyDescent="0.25">
      <c r="A18" t="s">
        <v>492</v>
      </c>
      <c r="D18" s="260">
        <f>SUM(D9:D17)</f>
        <v>1386517</v>
      </c>
      <c r="E18" s="260">
        <f>SUM(E10:E17)</f>
        <v>1453400</v>
      </c>
      <c r="F18" s="260">
        <f t="shared" si="0"/>
        <v>2839917</v>
      </c>
    </row>
    <row r="19" spans="1:7" x14ac:dyDescent="0.25">
      <c r="A19" t="s">
        <v>493</v>
      </c>
      <c r="D19" s="263">
        <v>0</v>
      </c>
      <c r="F19" s="260">
        <f t="shared" si="0"/>
        <v>0</v>
      </c>
    </row>
    <row r="20" spans="1:7" ht="15.75" thickBot="1" x14ac:dyDescent="0.3">
      <c r="A20" t="s">
        <v>494</v>
      </c>
      <c r="D20" s="260">
        <v>0</v>
      </c>
      <c r="F20" s="260">
        <f t="shared" si="0"/>
        <v>0</v>
      </c>
    </row>
    <row r="21" spans="1:7" x14ac:dyDescent="0.25">
      <c r="A21" s="245" t="s">
        <v>495</v>
      </c>
      <c r="B21" s="246"/>
      <c r="C21" s="246"/>
      <c r="D21" s="265"/>
      <c r="E21" s="246"/>
      <c r="F21" s="247"/>
      <c r="G21" t="s">
        <v>7</v>
      </c>
    </row>
    <row r="22" spans="1:7" ht="15.75" thickBot="1" x14ac:dyDescent="0.3">
      <c r="A22" s="248" t="s">
        <v>496</v>
      </c>
      <c r="B22" s="249"/>
      <c r="C22" s="249"/>
      <c r="D22" s="266">
        <f>SUM(D18:D21)</f>
        <v>1386517</v>
      </c>
      <c r="E22" s="266">
        <f>SUM(E18:E20)</f>
        <v>1453400</v>
      </c>
      <c r="F22" s="267">
        <f>SUM(D22:E22)</f>
        <v>2839917</v>
      </c>
    </row>
    <row r="24" spans="1:7" x14ac:dyDescent="0.25">
      <c r="A24" t="s">
        <v>497</v>
      </c>
    </row>
    <row r="25" spans="1:7" x14ac:dyDescent="0.25">
      <c r="A25" t="s">
        <v>498</v>
      </c>
      <c r="D25" s="263">
        <f>Administration!E31</f>
        <v>400319</v>
      </c>
      <c r="E25" s="264"/>
      <c r="F25" s="263">
        <f>SUM(D25:E25)</f>
        <v>400319</v>
      </c>
    </row>
    <row r="26" spans="1:7" x14ac:dyDescent="0.25">
      <c r="A26" t="s">
        <v>499</v>
      </c>
      <c r="D26" s="263">
        <f>'Police Dept.'!E26</f>
        <v>674043</v>
      </c>
      <c r="E26" s="264"/>
      <c r="F26" s="263">
        <f>SUM(D26:E26)</f>
        <v>674043</v>
      </c>
    </row>
    <row r="27" spans="1:7" x14ac:dyDescent="0.25">
      <c r="A27" t="s">
        <v>102</v>
      </c>
      <c r="D27" s="263">
        <f>'Physical  Environment'!E26</f>
        <v>244117</v>
      </c>
      <c r="E27" s="264"/>
      <c r="F27" s="263">
        <f>SUM(D27:E27)</f>
        <v>244117</v>
      </c>
    </row>
    <row r="28" spans="1:7" x14ac:dyDescent="0.25">
      <c r="A28" t="s">
        <v>500</v>
      </c>
      <c r="D28" s="263">
        <f>Recreation!E14</f>
        <v>56350</v>
      </c>
      <c r="E28" s="264"/>
      <c r="F28" s="263">
        <f>SUM(D28:E28)</f>
        <v>56350</v>
      </c>
    </row>
    <row r="29" spans="1:7" x14ac:dyDescent="0.25">
      <c r="A29" t="s">
        <v>145</v>
      </c>
      <c r="D29" s="263">
        <f>Cemetery!E7</f>
        <v>1000</v>
      </c>
      <c r="E29" s="264"/>
      <c r="F29" s="263">
        <f>SUM(D29:E29)</f>
        <v>1000</v>
      </c>
    </row>
    <row r="30" spans="1:7" x14ac:dyDescent="0.25">
      <c r="A30" t="s">
        <v>501</v>
      </c>
      <c r="D30" s="263">
        <v>0</v>
      </c>
      <c r="E30" s="263">
        <f>Water!E2+Water!E3+Water!E4+Water!E5+Water!E6+Water!E7+Water!E8+Water!E9+Water!E10+Water!E11+Water!E12+Water!E13+Water!E14+Water!E15+Water!E16+Water!E17+Water!E18+Water!E19+Water!E20+Water!E21+Water!E22+Water!E23+Water!E24+Water!E25+Water!E26+Water!E27+Water!E28+Water!E29+Water!E30+Sanitation!E24+Sewer!E8+Sewer!E9+Sewer!E10+Sewer!E11+Sewer!E12+Sewer!E13+Sewer!E14+Sewer!E15+Sewer!E16+Sewer!E17+Sewer!E18+Sewer!E19+Sewer!E20+Sewer!E21+Sewer!E22+Sewer!E23+Sewer!E24+Sewer!E25+Sewer!E26+Sewer!E27+Sewer!E28+Sewer!E29</f>
        <v>1295193</v>
      </c>
      <c r="F30" s="263">
        <f>SUM(E30)</f>
        <v>1295193</v>
      </c>
    </row>
    <row r="31" spans="1:7" x14ac:dyDescent="0.25">
      <c r="A31" t="s">
        <v>416</v>
      </c>
      <c r="D31" s="263">
        <v>0</v>
      </c>
      <c r="E31" s="263">
        <f>Water!E31+Water!E33+Water!E34+Sewer!E30+Sewer!E31+Sewer!E32+Sewer!E33+Sewer!E35+Sewer!E37+Sewer!E38</f>
        <v>133207</v>
      </c>
      <c r="F31" s="263">
        <f>SUM(E31)</f>
        <v>133207</v>
      </c>
    </row>
    <row r="32" spans="1:7" x14ac:dyDescent="0.25">
      <c r="A32" t="s">
        <v>5</v>
      </c>
      <c r="D32" s="263">
        <v>10688</v>
      </c>
      <c r="E32" s="263">
        <f>'Expenditures '!$E$5</f>
        <v>25000</v>
      </c>
      <c r="F32" s="263">
        <f>D32+E32</f>
        <v>35688</v>
      </c>
    </row>
    <row r="33" spans="1:6" x14ac:dyDescent="0.25">
      <c r="A33" t="s">
        <v>502</v>
      </c>
      <c r="D33" s="263">
        <f>SUM(D25:D32)</f>
        <v>1386517</v>
      </c>
      <c r="E33" s="263">
        <f>SUM(E25:E32)</f>
        <v>1453400</v>
      </c>
      <c r="F33" s="263">
        <f>SUM(D33:E33)</f>
        <v>2839917</v>
      </c>
    </row>
    <row r="34" spans="1:6" x14ac:dyDescent="0.25">
      <c r="A34" t="s">
        <v>503</v>
      </c>
      <c r="D34" s="262"/>
      <c r="E34" s="263"/>
      <c r="F34" s="263">
        <f t="shared" ref="F34:F35" si="1">SUM(D34:E34)</f>
        <v>0</v>
      </c>
    </row>
    <row r="35" spans="1:6" ht="15.75" thickBot="1" x14ac:dyDescent="0.3">
      <c r="A35" t="s">
        <v>494</v>
      </c>
      <c r="D35" s="263"/>
      <c r="E35" s="263"/>
      <c r="F35" s="263">
        <f t="shared" si="1"/>
        <v>0</v>
      </c>
    </row>
    <row r="36" spans="1:6" x14ac:dyDescent="0.25">
      <c r="A36" s="245" t="s">
        <v>504</v>
      </c>
      <c r="B36" s="246"/>
      <c r="C36" s="246"/>
      <c r="D36" s="268"/>
      <c r="E36" s="271"/>
      <c r="F36" s="269"/>
    </row>
    <row r="37" spans="1:6" ht="15.75" thickBot="1" x14ac:dyDescent="0.3">
      <c r="A37" s="248" t="s">
        <v>505</v>
      </c>
      <c r="B37" s="249"/>
      <c r="C37" s="249"/>
      <c r="D37" s="270">
        <f>SUM(D33:D35)</f>
        <v>1386517</v>
      </c>
      <c r="E37" s="270">
        <f>SUM(E33:E35)</f>
        <v>1453400</v>
      </c>
      <c r="F37" s="272">
        <f>SUM(D37:E37)</f>
        <v>2839917</v>
      </c>
    </row>
    <row r="38" spans="1:6" x14ac:dyDescent="0.25">
      <c r="D38" s="264"/>
      <c r="E38" s="207"/>
      <c r="F38" s="264"/>
    </row>
    <row r="39" spans="1:6" x14ac:dyDescent="0.25">
      <c r="D39" s="264"/>
      <c r="E39" s="264"/>
      <c r="F39" s="264"/>
    </row>
    <row r="40" spans="1:6" x14ac:dyDescent="0.25">
      <c r="D40" s="264"/>
      <c r="E40" s="264"/>
      <c r="F40" s="264"/>
    </row>
  </sheetData>
  <mergeCells count="3">
    <mergeCell ref="A1:F2"/>
    <mergeCell ref="A3:F3"/>
    <mergeCell ref="A4:F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55AB-BCE7-4222-8EA3-D1284BBC80D3}">
  <dimension ref="A1:G20"/>
  <sheetViews>
    <sheetView workbookViewId="0">
      <selection activeCell="F4" sqref="F4"/>
    </sheetView>
  </sheetViews>
  <sheetFormatPr defaultRowHeight="15" x14ac:dyDescent="0.25"/>
  <cols>
    <col min="1" max="1" width="30.7109375" customWidth="1"/>
    <col min="2" max="2" width="18.140625" customWidth="1"/>
    <col min="4" max="4" width="12" customWidth="1"/>
  </cols>
  <sheetData>
    <row r="1" spans="1:7" ht="16.5" thickTop="1" thickBot="1" x14ac:dyDescent="0.3">
      <c r="A1" s="12" t="s">
        <v>390</v>
      </c>
      <c r="B1" s="4"/>
      <c r="C1" s="4"/>
      <c r="D1" s="20"/>
      <c r="E1" s="14"/>
      <c r="F1" s="9"/>
      <c r="G1" s="9"/>
    </row>
    <row r="2" spans="1:7" ht="16.5" thickTop="1" thickBot="1" x14ac:dyDescent="0.3">
      <c r="A2" s="180" t="s">
        <v>391</v>
      </c>
      <c r="B2" s="4" t="s">
        <v>392</v>
      </c>
      <c r="C2" s="4" t="s">
        <v>393</v>
      </c>
      <c r="D2" s="179" t="s">
        <v>394</v>
      </c>
      <c r="E2" s="14"/>
      <c r="F2" s="9"/>
      <c r="G2" s="9"/>
    </row>
    <row r="3" spans="1:7" ht="15.75" thickTop="1" x14ac:dyDescent="0.25">
      <c r="A3" s="124">
        <v>43850</v>
      </c>
      <c r="B3" s="9" t="s">
        <v>397</v>
      </c>
      <c r="C3" s="182">
        <v>1.75</v>
      </c>
      <c r="D3" s="181">
        <v>29886</v>
      </c>
      <c r="E3" s="9"/>
      <c r="F3" s="9"/>
      <c r="G3" s="9"/>
    </row>
    <row r="4" spans="1:7" x14ac:dyDescent="0.25">
      <c r="A4" s="124">
        <v>43963</v>
      </c>
      <c r="B4" s="9" t="s">
        <v>398</v>
      </c>
      <c r="C4" s="182">
        <v>3</v>
      </c>
      <c r="D4" s="65">
        <v>34503</v>
      </c>
      <c r="E4" s="9"/>
      <c r="F4" s="9"/>
      <c r="G4" s="9"/>
    </row>
    <row r="5" spans="1:7" x14ac:dyDescent="0.25">
      <c r="A5" s="124">
        <v>43698</v>
      </c>
      <c r="B5" s="15" t="s">
        <v>396</v>
      </c>
      <c r="C5" s="182">
        <v>0.65</v>
      </c>
      <c r="D5" s="65">
        <v>106645</v>
      </c>
      <c r="E5" s="9"/>
      <c r="F5" s="9"/>
      <c r="G5" s="9"/>
    </row>
    <row r="6" spans="1:7" x14ac:dyDescent="0.25">
      <c r="A6" s="124">
        <v>43937</v>
      </c>
      <c r="B6" s="15" t="s">
        <v>395</v>
      </c>
      <c r="C6" s="183">
        <v>2.25</v>
      </c>
      <c r="D6" s="65">
        <v>31074</v>
      </c>
      <c r="E6" s="9"/>
      <c r="F6" s="9"/>
      <c r="G6" s="9"/>
    </row>
    <row r="7" spans="1:7" x14ac:dyDescent="0.25">
      <c r="A7" s="124">
        <v>43968</v>
      </c>
      <c r="B7" s="15" t="s">
        <v>399</v>
      </c>
      <c r="C7" s="183">
        <v>2.25</v>
      </c>
      <c r="D7" s="65">
        <v>27737</v>
      </c>
      <c r="E7" s="9"/>
      <c r="F7" s="9"/>
      <c r="G7" s="9"/>
    </row>
    <row r="8" spans="1:7" x14ac:dyDescent="0.25">
      <c r="A8" s="124">
        <v>43832</v>
      </c>
      <c r="B8" s="15" t="s">
        <v>400</v>
      </c>
      <c r="C8" s="183">
        <v>1.75</v>
      </c>
      <c r="D8" s="65">
        <v>17956</v>
      </c>
      <c r="E8" s="9"/>
      <c r="F8" s="9"/>
      <c r="G8" s="9"/>
    </row>
    <row r="9" spans="1:7" ht="15.75" thickBot="1" x14ac:dyDescent="0.3">
      <c r="A9" s="124">
        <v>43834</v>
      </c>
      <c r="B9" s="15" t="s">
        <v>401</v>
      </c>
      <c r="C9" s="183">
        <v>1.75</v>
      </c>
      <c r="D9" s="65">
        <v>19752</v>
      </c>
      <c r="E9" s="9"/>
      <c r="F9" s="9"/>
      <c r="G9" s="9"/>
    </row>
    <row r="10" spans="1:7" ht="16.5" thickTop="1" thickBot="1" x14ac:dyDescent="0.3">
      <c r="A10" s="184" t="s">
        <v>11</v>
      </c>
      <c r="B10" s="3"/>
      <c r="C10" s="185"/>
      <c r="D10" s="186">
        <f>SUM(D3:D9)</f>
        <v>267553</v>
      </c>
      <c r="E10" s="67"/>
      <c r="F10" s="9"/>
      <c r="G10" s="9"/>
    </row>
    <row r="11" spans="1:7" ht="15.75" thickTop="1" x14ac:dyDescent="0.25">
      <c r="A11" s="17"/>
      <c r="B11" s="17"/>
      <c r="C11" s="17"/>
      <c r="D11" s="17"/>
      <c r="E11" s="9"/>
      <c r="F11" s="9"/>
      <c r="G11" s="9"/>
    </row>
    <row r="12" spans="1:7" x14ac:dyDescent="0.25">
      <c r="A12" s="9"/>
      <c r="B12" s="9"/>
      <c r="C12" s="9"/>
      <c r="D12" s="9"/>
      <c r="E12" s="9"/>
      <c r="F12" s="9"/>
      <c r="G12" s="9"/>
    </row>
    <row r="13" spans="1:7" x14ac:dyDescent="0.25">
      <c r="A13" s="9"/>
      <c r="B13" s="9"/>
      <c r="C13" s="9"/>
      <c r="D13" s="9"/>
      <c r="E13" s="9"/>
      <c r="F13" s="9"/>
      <c r="G13" s="9"/>
    </row>
    <row r="14" spans="1:7" x14ac:dyDescent="0.25">
      <c r="A14" s="9"/>
      <c r="B14" s="9"/>
      <c r="C14" s="9"/>
      <c r="D14" s="9"/>
      <c r="E14" s="9"/>
      <c r="F14" s="9"/>
      <c r="G14" s="9"/>
    </row>
    <row r="15" spans="1:7" x14ac:dyDescent="0.25">
      <c r="A15" s="9"/>
      <c r="B15" s="9"/>
      <c r="C15" s="9"/>
      <c r="D15" s="9"/>
      <c r="E15" s="9"/>
      <c r="F15" s="9"/>
      <c r="G15" s="9"/>
    </row>
    <row r="16" spans="1:7" x14ac:dyDescent="0.25">
      <c r="A16" s="9"/>
      <c r="B16" s="9"/>
      <c r="C16" s="9"/>
      <c r="D16" s="9"/>
      <c r="E16" s="9"/>
      <c r="F16" s="9"/>
      <c r="G16" s="9"/>
    </row>
    <row r="17" spans="1:7" x14ac:dyDescent="0.25">
      <c r="A17" s="9"/>
      <c r="B17" s="9"/>
      <c r="C17" s="9"/>
      <c r="D17" s="9"/>
      <c r="E17" s="9"/>
      <c r="F17" s="9"/>
      <c r="G17" s="9"/>
    </row>
    <row r="18" spans="1:7" x14ac:dyDescent="0.25">
      <c r="A18" s="9"/>
      <c r="B18" s="9"/>
      <c r="C18" s="9"/>
      <c r="D18" s="9"/>
      <c r="E18" s="9"/>
      <c r="F18" s="9"/>
      <c r="G18" s="9"/>
    </row>
    <row r="19" spans="1:7" x14ac:dyDescent="0.25">
      <c r="A19" s="9"/>
      <c r="B19" s="9"/>
      <c r="C19" s="9"/>
      <c r="D19" s="9"/>
      <c r="E19" s="9"/>
      <c r="F19" s="9"/>
      <c r="G19" s="9"/>
    </row>
    <row r="20" spans="1:7" x14ac:dyDescent="0.25">
      <c r="E20" s="9"/>
      <c r="F20" s="9"/>
      <c r="G20"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6"/>
  <sheetViews>
    <sheetView workbookViewId="0">
      <selection activeCell="F27" sqref="F27"/>
    </sheetView>
  </sheetViews>
  <sheetFormatPr defaultRowHeight="15" x14ac:dyDescent="0.25"/>
  <cols>
    <col min="1" max="1" width="17" customWidth="1"/>
    <col min="2" max="2" width="34.5703125" customWidth="1"/>
    <col min="3" max="4" width="13.140625" customWidth="1"/>
    <col min="5" max="5" width="14" customWidth="1"/>
    <col min="6" max="6" width="11.42578125" customWidth="1"/>
    <col min="7" max="7" width="9.28515625" customWidth="1"/>
    <col min="8" max="8" width="12.28515625" customWidth="1"/>
    <col min="9" max="9" width="11.85546875" customWidth="1"/>
  </cols>
  <sheetData>
    <row r="1" spans="1:8" ht="20.25" thickTop="1" thickBot="1" x14ac:dyDescent="0.35">
      <c r="A1" s="149" t="s">
        <v>346</v>
      </c>
      <c r="B1" s="62" t="s">
        <v>156</v>
      </c>
      <c r="C1" s="63" t="s">
        <v>152</v>
      </c>
      <c r="D1" s="63" t="s">
        <v>549</v>
      </c>
      <c r="E1" s="50" t="s">
        <v>550</v>
      </c>
    </row>
    <row r="2" spans="1:8" ht="15.75" thickTop="1" x14ac:dyDescent="0.25">
      <c r="A2" s="147" t="s">
        <v>336</v>
      </c>
      <c r="B2" s="14" t="s">
        <v>153</v>
      </c>
      <c r="C2" s="59">
        <v>0</v>
      </c>
      <c r="D2" s="86"/>
      <c r="E2" s="19"/>
    </row>
    <row r="3" spans="1:8" x14ac:dyDescent="0.25">
      <c r="A3" s="147" t="s">
        <v>337</v>
      </c>
      <c r="B3" s="14" t="s">
        <v>154</v>
      </c>
      <c r="C3" s="59">
        <v>279860</v>
      </c>
      <c r="D3" s="273">
        <v>301270</v>
      </c>
      <c r="E3" s="65">
        <v>344906</v>
      </c>
    </row>
    <row r="4" spans="1:8" x14ac:dyDescent="0.25">
      <c r="A4" s="147" t="s">
        <v>338</v>
      </c>
      <c r="B4" s="14" t="s">
        <v>471</v>
      </c>
      <c r="C4" s="59">
        <v>0</v>
      </c>
      <c r="D4" s="86"/>
      <c r="E4" s="65"/>
    </row>
    <row r="5" spans="1:8" x14ac:dyDescent="0.25">
      <c r="A5" s="147" t="s">
        <v>339</v>
      </c>
      <c r="B5" s="14" t="s">
        <v>529</v>
      </c>
      <c r="C5" s="59">
        <v>32431</v>
      </c>
      <c r="D5" s="274">
        <v>31589</v>
      </c>
      <c r="E5" s="123">
        <v>33025</v>
      </c>
    </row>
    <row r="6" spans="1:8" x14ac:dyDescent="0.25">
      <c r="A6" s="147" t="s">
        <v>340</v>
      </c>
      <c r="B6" s="14" t="s">
        <v>155</v>
      </c>
      <c r="C6" s="59">
        <v>5886</v>
      </c>
      <c r="D6" s="274">
        <v>5850</v>
      </c>
      <c r="E6" s="123">
        <v>6218</v>
      </c>
    </row>
    <row r="7" spans="1:8" x14ac:dyDescent="0.25">
      <c r="A7" s="147" t="s">
        <v>341</v>
      </c>
      <c r="B7" s="87" t="s">
        <v>473</v>
      </c>
      <c r="C7" s="59">
        <v>85000</v>
      </c>
      <c r="D7" s="274">
        <v>110000</v>
      </c>
      <c r="E7" s="123">
        <v>110000</v>
      </c>
      <c r="F7" s="1"/>
    </row>
    <row r="8" spans="1:8" x14ac:dyDescent="0.25">
      <c r="A8" s="147" t="s">
        <v>342</v>
      </c>
      <c r="B8" s="360" t="s">
        <v>472</v>
      </c>
      <c r="C8" s="59">
        <v>102000</v>
      </c>
      <c r="D8" s="274">
        <v>115000</v>
      </c>
      <c r="E8" s="123">
        <v>115000</v>
      </c>
    </row>
    <row r="9" spans="1:8" x14ac:dyDescent="0.25">
      <c r="A9" s="147" t="s">
        <v>343</v>
      </c>
      <c r="B9" s="87" t="s">
        <v>157</v>
      </c>
      <c r="C9" s="59">
        <v>28347</v>
      </c>
      <c r="D9" s="274">
        <v>30883</v>
      </c>
      <c r="E9" s="123">
        <v>32795</v>
      </c>
      <c r="G9" s="1"/>
    </row>
    <row r="10" spans="1:8" x14ac:dyDescent="0.25">
      <c r="A10" s="147" t="s">
        <v>344</v>
      </c>
      <c r="B10" s="87" t="s">
        <v>530</v>
      </c>
      <c r="C10" s="59">
        <v>41322</v>
      </c>
      <c r="D10" s="274">
        <v>41300</v>
      </c>
      <c r="E10" s="123">
        <v>41300</v>
      </c>
      <c r="G10" s="1"/>
    </row>
    <row r="11" spans="1:8" x14ac:dyDescent="0.25">
      <c r="A11" s="147" t="s">
        <v>345</v>
      </c>
      <c r="B11" s="87" t="s">
        <v>158</v>
      </c>
      <c r="C11" s="59">
        <v>10000</v>
      </c>
      <c r="D11" s="274">
        <v>10000</v>
      </c>
      <c r="E11" s="123">
        <v>10000</v>
      </c>
    </row>
    <row r="12" spans="1:8" x14ac:dyDescent="0.25">
      <c r="A12" s="147" t="s">
        <v>347</v>
      </c>
      <c r="B12" s="87" t="s">
        <v>159</v>
      </c>
      <c r="C12" s="59">
        <v>2000</v>
      </c>
      <c r="D12" s="86">
        <v>2000</v>
      </c>
      <c r="E12" s="123"/>
    </row>
    <row r="13" spans="1:8" x14ac:dyDescent="0.25">
      <c r="A13" s="147" t="s">
        <v>348</v>
      </c>
      <c r="B13" s="87" t="s">
        <v>160</v>
      </c>
      <c r="C13" s="59">
        <v>2000</v>
      </c>
      <c r="D13" s="86">
        <v>3000</v>
      </c>
      <c r="E13" s="123">
        <v>3500</v>
      </c>
    </row>
    <row r="14" spans="1:8" x14ac:dyDescent="0.25">
      <c r="A14" s="147" t="s">
        <v>349</v>
      </c>
      <c r="B14" s="87" t="s">
        <v>16</v>
      </c>
      <c r="C14" s="59">
        <v>183473</v>
      </c>
      <c r="D14" s="274">
        <v>145602</v>
      </c>
      <c r="E14" s="123">
        <v>211952</v>
      </c>
      <c r="F14" s="1"/>
      <c r="H14" s="73"/>
    </row>
    <row r="15" spans="1:8" x14ac:dyDescent="0.25">
      <c r="A15" s="147" t="s">
        <v>350</v>
      </c>
      <c r="B15" s="87" t="s">
        <v>161</v>
      </c>
      <c r="C15" s="59">
        <v>800</v>
      </c>
      <c r="D15" s="86">
        <v>1000</v>
      </c>
      <c r="E15" s="123">
        <v>1000</v>
      </c>
    </row>
    <row r="16" spans="1:8" x14ac:dyDescent="0.25">
      <c r="A16" s="147" t="s">
        <v>351</v>
      </c>
      <c r="B16" s="87" t="s">
        <v>162</v>
      </c>
      <c r="C16" s="59">
        <v>200</v>
      </c>
      <c r="D16" s="274">
        <v>200</v>
      </c>
      <c r="E16" s="301">
        <v>200</v>
      </c>
    </row>
    <row r="17" spans="1:7" x14ac:dyDescent="0.25">
      <c r="A17" s="147" t="s">
        <v>352</v>
      </c>
      <c r="B17" s="87" t="s">
        <v>163</v>
      </c>
      <c r="C17" s="25">
        <v>96222</v>
      </c>
      <c r="D17" s="102">
        <v>103224</v>
      </c>
      <c r="E17" s="123">
        <v>103626</v>
      </c>
      <c r="F17" s="1"/>
    </row>
    <row r="18" spans="1:7" x14ac:dyDescent="0.25">
      <c r="A18" s="147" t="s">
        <v>353</v>
      </c>
      <c r="B18" s="87" t="s">
        <v>164</v>
      </c>
      <c r="C18" s="59">
        <v>208924</v>
      </c>
      <c r="D18" s="274">
        <v>209000</v>
      </c>
      <c r="E18" s="123">
        <v>245905</v>
      </c>
    </row>
    <row r="19" spans="1:7" x14ac:dyDescent="0.25">
      <c r="A19" s="147" t="s">
        <v>354</v>
      </c>
      <c r="B19" s="87" t="s">
        <v>356</v>
      </c>
      <c r="C19" s="59">
        <v>2200</v>
      </c>
      <c r="D19" s="274">
        <v>2200</v>
      </c>
      <c r="E19" s="123">
        <v>2200</v>
      </c>
    </row>
    <row r="20" spans="1:7" x14ac:dyDescent="0.25">
      <c r="A20" s="147" t="s">
        <v>355</v>
      </c>
      <c r="B20" s="87" t="s">
        <v>165</v>
      </c>
      <c r="C20" s="59">
        <v>0</v>
      </c>
      <c r="D20" s="86"/>
      <c r="E20" s="19"/>
    </row>
    <row r="21" spans="1:7" x14ac:dyDescent="0.25">
      <c r="A21" s="147" t="s">
        <v>357</v>
      </c>
      <c r="B21" s="87" t="s">
        <v>166</v>
      </c>
      <c r="C21" s="59">
        <v>60000</v>
      </c>
      <c r="D21" s="86">
        <v>60000</v>
      </c>
      <c r="E21" s="65">
        <v>69600</v>
      </c>
    </row>
    <row r="22" spans="1:7" x14ac:dyDescent="0.25">
      <c r="A22" s="147" t="s">
        <v>358</v>
      </c>
      <c r="B22" s="87" t="s">
        <v>167</v>
      </c>
      <c r="C22" s="59">
        <v>4000</v>
      </c>
      <c r="D22" s="274">
        <v>6000</v>
      </c>
      <c r="E22" s="65">
        <v>4000</v>
      </c>
    </row>
    <row r="23" spans="1:7" x14ac:dyDescent="0.25">
      <c r="A23" s="147" t="s">
        <v>359</v>
      </c>
      <c r="B23" s="87" t="s">
        <v>168</v>
      </c>
      <c r="C23" s="59">
        <v>700</v>
      </c>
      <c r="D23" s="274">
        <v>600</v>
      </c>
      <c r="E23" s="19">
        <v>600</v>
      </c>
    </row>
    <row r="24" spans="1:7" x14ac:dyDescent="0.25">
      <c r="A24" s="147" t="s">
        <v>360</v>
      </c>
      <c r="B24" s="87" t="s">
        <v>169</v>
      </c>
      <c r="C24" s="59">
        <v>35000</v>
      </c>
      <c r="D24" s="274">
        <v>35000</v>
      </c>
      <c r="E24" s="65">
        <v>25000</v>
      </c>
    </row>
    <row r="25" spans="1:7" x14ac:dyDescent="0.25">
      <c r="A25" s="147" t="s">
        <v>361</v>
      </c>
      <c r="B25" s="87" t="s">
        <v>170</v>
      </c>
      <c r="C25" s="86">
        <v>2000</v>
      </c>
      <c r="D25" s="275">
        <v>2000</v>
      </c>
      <c r="E25" s="65">
        <v>1000</v>
      </c>
    </row>
    <row r="26" spans="1:7" x14ac:dyDescent="0.25">
      <c r="A26" s="147" t="s">
        <v>362</v>
      </c>
      <c r="B26" s="14" t="s">
        <v>171</v>
      </c>
      <c r="C26" s="59">
        <v>0</v>
      </c>
      <c r="D26" s="274"/>
      <c r="E26" s="19"/>
    </row>
    <row r="27" spans="1:7" x14ac:dyDescent="0.25">
      <c r="A27" s="147" t="s">
        <v>363</v>
      </c>
      <c r="B27" s="14" t="s">
        <v>172</v>
      </c>
      <c r="C27" s="59">
        <v>4000</v>
      </c>
      <c r="D27" s="274">
        <v>5000</v>
      </c>
      <c r="E27" s="65">
        <v>2000</v>
      </c>
    </row>
    <row r="28" spans="1:7" x14ac:dyDescent="0.25">
      <c r="A28" s="147" t="s">
        <v>364</v>
      </c>
      <c r="B28" s="14" t="s">
        <v>515</v>
      </c>
      <c r="C28" s="59"/>
      <c r="D28" s="274">
        <v>4000</v>
      </c>
      <c r="E28" s="65">
        <v>8000</v>
      </c>
      <c r="G28" s="1"/>
    </row>
    <row r="29" spans="1:7" x14ac:dyDescent="0.25">
      <c r="A29" s="147" t="s">
        <v>365</v>
      </c>
      <c r="B29" s="14" t="s">
        <v>173</v>
      </c>
      <c r="C29" s="59">
        <v>2468</v>
      </c>
      <c r="D29" s="274">
        <v>5000</v>
      </c>
      <c r="E29" s="65">
        <v>5000</v>
      </c>
    </row>
    <row r="30" spans="1:7" x14ac:dyDescent="0.25">
      <c r="A30" s="147" t="s">
        <v>366</v>
      </c>
      <c r="B30" s="14" t="s">
        <v>174</v>
      </c>
      <c r="C30" s="59">
        <v>2000</v>
      </c>
      <c r="D30" s="274">
        <v>4000</v>
      </c>
      <c r="E30" s="123"/>
    </row>
    <row r="31" spans="1:7" x14ac:dyDescent="0.25">
      <c r="A31" s="147" t="s">
        <v>367</v>
      </c>
      <c r="B31" s="87" t="s">
        <v>175</v>
      </c>
      <c r="C31" s="86">
        <v>8000</v>
      </c>
      <c r="D31" s="274">
        <v>8000</v>
      </c>
      <c r="E31" s="65">
        <v>9690</v>
      </c>
    </row>
    <row r="32" spans="1:7" x14ac:dyDescent="0.25">
      <c r="A32" s="147"/>
      <c r="B32" s="14"/>
      <c r="C32" s="59"/>
      <c r="D32" s="274"/>
      <c r="E32" s="19"/>
    </row>
    <row r="33" spans="1:11" ht="15.75" thickBot="1" x14ac:dyDescent="0.3">
      <c r="A33" s="384" t="s">
        <v>368</v>
      </c>
      <c r="B33" s="385" t="s">
        <v>177</v>
      </c>
      <c r="C33" s="386">
        <v>33670</v>
      </c>
      <c r="D33" s="387"/>
      <c r="E33" s="388">
        <v>0</v>
      </c>
    </row>
    <row r="34" spans="1:11" ht="17.25" thickTop="1" thickBot="1" x14ac:dyDescent="0.3">
      <c r="A34" s="148"/>
      <c r="B34" s="46" t="s">
        <v>15</v>
      </c>
      <c r="C34" s="64">
        <f>SUM(C2:C33)</f>
        <v>1232503</v>
      </c>
      <c r="D34" s="276">
        <f>SUM(D3:D33)</f>
        <v>1241718</v>
      </c>
      <c r="E34" s="100">
        <f>SUM(E3:E33)</f>
        <v>1386517</v>
      </c>
      <c r="F34" s="1"/>
      <c r="I34" s="58"/>
      <c r="K34" s="58"/>
    </row>
    <row r="35" spans="1:11" ht="15.75" thickTop="1" x14ac:dyDescent="0.25">
      <c r="B35" s="57"/>
      <c r="D35" s="56"/>
      <c r="G35" s="56"/>
    </row>
    <row r="36" spans="1:11" x14ac:dyDescent="0.25">
      <c r="C36" s="57"/>
    </row>
  </sheetData>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selection activeCell="H19" sqref="H19"/>
    </sheetView>
  </sheetViews>
  <sheetFormatPr defaultRowHeight="15" x14ac:dyDescent="0.25"/>
  <cols>
    <col min="1" max="1" width="13" customWidth="1"/>
    <col min="2" max="2" width="28.85546875" customWidth="1"/>
    <col min="4" max="4" width="11.5703125" customWidth="1"/>
    <col min="5" max="5" width="13.28515625" customWidth="1"/>
    <col min="6" max="6" width="10.140625" customWidth="1"/>
    <col min="7" max="7" width="10.7109375" customWidth="1"/>
    <col min="8" max="8" width="10.42578125" customWidth="1"/>
  </cols>
  <sheetData>
    <row r="1" spans="1:10" ht="22.5" thickTop="1" thickBot="1" x14ac:dyDescent="0.4">
      <c r="A1" s="23"/>
      <c r="B1" s="21" t="s">
        <v>551</v>
      </c>
      <c r="C1" s="17"/>
      <c r="D1" s="26"/>
      <c r="E1" s="11" t="s">
        <v>41</v>
      </c>
      <c r="F1" s="14"/>
      <c r="G1" s="9"/>
      <c r="H1" s="9"/>
    </row>
    <row r="2" spans="1:10" ht="17.25" thickTop="1" thickBot="1" x14ac:dyDescent="0.3">
      <c r="A2" s="121"/>
      <c r="B2" s="6" t="s">
        <v>17</v>
      </c>
      <c r="C2" s="47" t="s">
        <v>40</v>
      </c>
      <c r="D2" s="47" t="s">
        <v>509</v>
      </c>
      <c r="E2" s="11" t="s">
        <v>550</v>
      </c>
    </row>
    <row r="3" spans="1:10" ht="16.5" thickTop="1" x14ac:dyDescent="0.25">
      <c r="A3" s="14"/>
      <c r="B3" s="18"/>
      <c r="C3" s="18"/>
      <c r="D3" s="9"/>
      <c r="E3" s="19"/>
    </row>
    <row r="4" spans="1:10" ht="15.75" x14ac:dyDescent="0.25">
      <c r="A4" s="117" t="s">
        <v>43</v>
      </c>
      <c r="B4" s="22" t="s">
        <v>18</v>
      </c>
      <c r="C4" s="24">
        <v>15600</v>
      </c>
      <c r="D4" s="102">
        <v>15600</v>
      </c>
      <c r="E4" s="116">
        <v>21600</v>
      </c>
      <c r="G4" s="1"/>
    </row>
    <row r="5" spans="1:10" ht="15.75" x14ac:dyDescent="0.25">
      <c r="A5" s="124" t="s">
        <v>335</v>
      </c>
      <c r="B5" s="22" t="s">
        <v>104</v>
      </c>
      <c r="C5" s="24">
        <v>147567</v>
      </c>
      <c r="D5" s="102">
        <v>148598</v>
      </c>
      <c r="E5" s="123">
        <v>171000</v>
      </c>
    </row>
    <row r="6" spans="1:10" ht="15.75" x14ac:dyDescent="0.25">
      <c r="A6" s="381" t="s">
        <v>44</v>
      </c>
      <c r="B6" s="118" t="s">
        <v>19</v>
      </c>
      <c r="C6" s="122">
        <v>600</v>
      </c>
      <c r="D6" s="243">
        <v>500</v>
      </c>
      <c r="E6" s="294">
        <v>900</v>
      </c>
    </row>
    <row r="7" spans="1:10" ht="15.75" x14ac:dyDescent="0.25">
      <c r="A7" s="68" t="s">
        <v>45</v>
      </c>
      <c r="B7" s="22" t="s">
        <v>20</v>
      </c>
      <c r="C7" s="24">
        <v>12528</v>
      </c>
      <c r="D7" s="102">
        <v>12982</v>
      </c>
      <c r="E7" s="65">
        <v>15644</v>
      </c>
    </row>
    <row r="8" spans="1:10" ht="15.75" x14ac:dyDescent="0.25">
      <c r="A8" s="68" t="s">
        <v>46</v>
      </c>
      <c r="B8" s="22" t="s">
        <v>77</v>
      </c>
      <c r="C8" s="24">
        <v>4445</v>
      </c>
      <c r="D8" s="102">
        <v>4575</v>
      </c>
      <c r="E8" s="65">
        <v>5217</v>
      </c>
      <c r="J8" s="1"/>
    </row>
    <row r="9" spans="1:10" ht="15.75" x14ac:dyDescent="0.25">
      <c r="A9" s="68" t="s">
        <v>47</v>
      </c>
      <c r="B9" s="22" t="s">
        <v>470</v>
      </c>
      <c r="C9" s="24">
        <v>24934</v>
      </c>
      <c r="D9" s="102">
        <v>26993</v>
      </c>
      <c r="E9" s="123">
        <v>30000</v>
      </c>
      <c r="F9" s="352"/>
      <c r="J9" s="1"/>
    </row>
    <row r="10" spans="1:10" ht="15.75" x14ac:dyDescent="0.25">
      <c r="A10" s="68" t="s">
        <v>48</v>
      </c>
      <c r="B10" s="22" t="s">
        <v>22</v>
      </c>
      <c r="C10" s="24">
        <v>3225</v>
      </c>
      <c r="D10" s="102">
        <v>3225</v>
      </c>
      <c r="E10" s="123">
        <v>7388</v>
      </c>
    </row>
    <row r="11" spans="1:10" ht="15.75" x14ac:dyDescent="0.25">
      <c r="A11" s="68" t="s">
        <v>49</v>
      </c>
      <c r="B11" s="22" t="s">
        <v>23</v>
      </c>
      <c r="C11" s="24">
        <v>6500</v>
      </c>
      <c r="D11" s="102">
        <v>6500</v>
      </c>
      <c r="E11" s="294">
        <v>7250</v>
      </c>
      <c r="J11" s="1"/>
    </row>
    <row r="12" spans="1:10" ht="15.75" x14ac:dyDescent="0.25">
      <c r="A12" s="68" t="s">
        <v>50</v>
      </c>
      <c r="B12" s="152" t="s">
        <v>24</v>
      </c>
      <c r="C12" s="120">
        <v>8850</v>
      </c>
      <c r="D12" s="102">
        <v>8850</v>
      </c>
      <c r="E12" s="123">
        <v>13500</v>
      </c>
      <c r="J12" s="1"/>
    </row>
    <row r="13" spans="1:10" ht="15.75" x14ac:dyDescent="0.25">
      <c r="A13" s="68" t="s">
        <v>51</v>
      </c>
      <c r="B13" s="22" t="s">
        <v>25</v>
      </c>
      <c r="C13" s="24">
        <v>3300</v>
      </c>
      <c r="D13" s="102">
        <v>3300</v>
      </c>
      <c r="E13" s="123">
        <v>3300</v>
      </c>
      <c r="G13" s="1"/>
      <c r="J13" s="1"/>
    </row>
    <row r="14" spans="1:10" ht="15.75" x14ac:dyDescent="0.25">
      <c r="A14" s="68" t="s">
        <v>52</v>
      </c>
      <c r="B14" s="118" t="s">
        <v>26</v>
      </c>
      <c r="C14" s="122">
        <v>800</v>
      </c>
      <c r="D14" s="102">
        <v>800</v>
      </c>
      <c r="E14" s="294">
        <v>800</v>
      </c>
      <c r="G14" s="1"/>
      <c r="J14" s="1"/>
    </row>
    <row r="15" spans="1:10" ht="15.75" x14ac:dyDescent="0.25">
      <c r="A15" s="68" t="s">
        <v>53</v>
      </c>
      <c r="B15" s="151" t="s">
        <v>27</v>
      </c>
      <c r="C15" s="10">
        <v>5500</v>
      </c>
      <c r="D15" s="102">
        <v>5500</v>
      </c>
      <c r="E15" s="123">
        <v>5500</v>
      </c>
      <c r="G15" s="1"/>
      <c r="I15" s="207"/>
      <c r="J15" s="1"/>
    </row>
    <row r="16" spans="1:10" ht="15.75" x14ac:dyDescent="0.25">
      <c r="A16" s="68" t="s">
        <v>54</v>
      </c>
      <c r="B16" s="151" t="s">
        <v>28</v>
      </c>
      <c r="C16" s="10">
        <v>7692</v>
      </c>
      <c r="D16" s="102">
        <v>8438</v>
      </c>
      <c r="E16" s="123">
        <v>9290</v>
      </c>
      <c r="F16" s="352"/>
      <c r="G16" s="1"/>
      <c r="H16" s="1"/>
      <c r="J16" s="1"/>
    </row>
    <row r="17" spans="1:11" ht="15.75" x14ac:dyDescent="0.25">
      <c r="A17" s="381" t="s">
        <v>55</v>
      </c>
      <c r="B17" s="151" t="s">
        <v>29</v>
      </c>
      <c r="C17" s="25">
        <v>4000</v>
      </c>
      <c r="D17" s="243">
        <v>4000</v>
      </c>
      <c r="E17" s="294">
        <v>4000</v>
      </c>
      <c r="F17" s="382"/>
      <c r="G17" s="383"/>
      <c r="H17" s="383"/>
      <c r="I17" s="382"/>
      <c r="J17" s="383"/>
      <c r="K17" s="382"/>
    </row>
    <row r="18" spans="1:11" ht="15.75" x14ac:dyDescent="0.25">
      <c r="A18" s="68" t="s">
        <v>56</v>
      </c>
      <c r="B18" s="151" t="s">
        <v>30</v>
      </c>
      <c r="C18" s="10">
        <v>3500</v>
      </c>
      <c r="D18" s="102">
        <v>4000</v>
      </c>
      <c r="E18" s="123">
        <v>4000</v>
      </c>
      <c r="G18" s="1"/>
      <c r="H18" s="1"/>
      <c r="J18" s="1"/>
    </row>
    <row r="19" spans="1:11" ht="16.5" customHeight="1" x14ac:dyDescent="0.25">
      <c r="A19" s="68" t="s">
        <v>57</v>
      </c>
      <c r="B19" s="151" t="s">
        <v>42</v>
      </c>
      <c r="C19" s="10">
        <v>10000</v>
      </c>
      <c r="D19" s="102">
        <v>8000</v>
      </c>
      <c r="E19" s="294">
        <v>10000</v>
      </c>
      <c r="H19" s="1"/>
      <c r="J19" s="1"/>
    </row>
    <row r="20" spans="1:11" x14ac:dyDescent="0.25">
      <c r="A20" s="68" t="s">
        <v>58</v>
      </c>
      <c r="B20" s="115" t="s">
        <v>474</v>
      </c>
      <c r="C20" s="10">
        <v>6000</v>
      </c>
      <c r="D20" s="102">
        <v>6000</v>
      </c>
      <c r="E20" s="123">
        <v>8500</v>
      </c>
      <c r="H20" s="1"/>
      <c r="J20" s="1"/>
    </row>
    <row r="21" spans="1:11" x14ac:dyDescent="0.25">
      <c r="A21" s="68" t="s">
        <v>59</v>
      </c>
      <c r="B21" s="115" t="s">
        <v>31</v>
      </c>
      <c r="C21" s="10">
        <v>3000</v>
      </c>
      <c r="D21" s="102">
        <v>3000</v>
      </c>
      <c r="E21" s="123">
        <v>3000</v>
      </c>
      <c r="H21" s="1"/>
    </row>
    <row r="22" spans="1:11" x14ac:dyDescent="0.25">
      <c r="A22" s="68" t="s">
        <v>60</v>
      </c>
      <c r="B22" s="115" t="s">
        <v>32</v>
      </c>
      <c r="C22" s="10">
        <v>1500</v>
      </c>
      <c r="D22" s="102">
        <v>2000</v>
      </c>
      <c r="E22" s="123">
        <v>2500</v>
      </c>
      <c r="F22" s="15"/>
      <c r="H22" s="1"/>
    </row>
    <row r="23" spans="1:11" x14ac:dyDescent="0.25">
      <c r="A23" s="68" t="s">
        <v>61</v>
      </c>
      <c r="B23" s="115" t="s">
        <v>334</v>
      </c>
      <c r="C23" s="10">
        <v>900</v>
      </c>
      <c r="D23" s="102">
        <v>900</v>
      </c>
      <c r="E23" s="123">
        <v>900</v>
      </c>
      <c r="F23" s="15"/>
    </row>
    <row r="24" spans="1:11" x14ac:dyDescent="0.25">
      <c r="A24" s="68" t="s">
        <v>62</v>
      </c>
      <c r="B24" s="115" t="s">
        <v>8</v>
      </c>
      <c r="C24" s="10">
        <v>6000</v>
      </c>
      <c r="D24" s="102">
        <v>6000</v>
      </c>
      <c r="E24" s="123">
        <v>6000</v>
      </c>
      <c r="F24" s="25"/>
    </row>
    <row r="25" spans="1:11" x14ac:dyDescent="0.25">
      <c r="A25" s="68" t="s">
        <v>63</v>
      </c>
      <c r="B25" s="115" t="s">
        <v>34</v>
      </c>
      <c r="C25" s="10">
        <v>700</v>
      </c>
      <c r="D25" s="102">
        <v>750</v>
      </c>
      <c r="E25" s="123">
        <v>800</v>
      </c>
    </row>
    <row r="26" spans="1:11" x14ac:dyDescent="0.25">
      <c r="A26" s="68" t="s">
        <v>64</v>
      </c>
      <c r="B26" s="115" t="s">
        <v>35</v>
      </c>
      <c r="C26" s="10">
        <v>15000</v>
      </c>
      <c r="D26" s="102">
        <v>10000</v>
      </c>
      <c r="E26" s="123">
        <v>20000</v>
      </c>
    </row>
    <row r="27" spans="1:11" x14ac:dyDescent="0.25">
      <c r="A27" s="68" t="s">
        <v>65</v>
      </c>
      <c r="B27" s="115" t="s">
        <v>510</v>
      </c>
      <c r="C27" s="10">
        <v>2000</v>
      </c>
      <c r="D27" s="102">
        <v>2000</v>
      </c>
      <c r="E27" s="123">
        <v>1482</v>
      </c>
      <c r="F27" s="352"/>
    </row>
    <row r="28" spans="1:11" x14ac:dyDescent="0.25">
      <c r="A28" s="381" t="s">
        <v>66</v>
      </c>
      <c r="B28" s="153" t="s">
        <v>36</v>
      </c>
      <c r="C28" s="25">
        <v>1500</v>
      </c>
      <c r="D28" s="243">
        <v>1500</v>
      </c>
      <c r="E28" s="294">
        <v>2500</v>
      </c>
      <c r="F28" s="382"/>
      <c r="G28" s="382"/>
      <c r="H28" s="382"/>
    </row>
    <row r="29" spans="1:11" x14ac:dyDescent="0.25">
      <c r="A29" s="68" t="s">
        <v>67</v>
      </c>
      <c r="B29" s="115" t="s">
        <v>37</v>
      </c>
      <c r="C29" s="10">
        <v>6000</v>
      </c>
      <c r="D29" s="102">
        <v>6000</v>
      </c>
      <c r="E29" s="123">
        <v>6000</v>
      </c>
    </row>
    <row r="30" spans="1:11" ht="15.75" thickBot="1" x14ac:dyDescent="0.3">
      <c r="A30" s="119" t="s">
        <v>68</v>
      </c>
      <c r="B30" s="153" t="s">
        <v>38</v>
      </c>
      <c r="C30" s="10">
        <v>23308</v>
      </c>
      <c r="D30" s="102">
        <v>31002</v>
      </c>
      <c r="E30" s="123">
        <v>39248</v>
      </c>
    </row>
    <row r="31" spans="1:11" ht="16.5" thickTop="1" thickBot="1" x14ac:dyDescent="0.3">
      <c r="A31" s="23"/>
      <c r="B31" s="3" t="s">
        <v>6</v>
      </c>
      <c r="C31" s="7">
        <f>SUM(C4:C30)</f>
        <v>324949</v>
      </c>
      <c r="D31" s="208">
        <f>SUM(D4:D30)</f>
        <v>331013</v>
      </c>
      <c r="E31" s="100">
        <f>SUM(E4:E30)</f>
        <v>400319</v>
      </c>
    </row>
    <row r="32" spans="1:11" ht="15.75" thickTop="1" x14ac:dyDescent="0.25">
      <c r="E32" s="1"/>
    </row>
    <row r="33" spans="4:4" x14ac:dyDescent="0.25">
      <c r="D33" t="s">
        <v>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9"/>
  <sheetViews>
    <sheetView workbookViewId="0">
      <selection activeCell="E14" sqref="E14"/>
    </sheetView>
  </sheetViews>
  <sheetFormatPr defaultRowHeight="15" x14ac:dyDescent="0.25"/>
  <cols>
    <col min="1" max="1" width="12.28515625" customWidth="1"/>
    <col min="2" max="2" width="27.42578125" customWidth="1"/>
    <col min="3" max="3" width="10" customWidth="1"/>
    <col min="4" max="4" width="12" customWidth="1"/>
    <col min="5" max="5" width="13" customWidth="1"/>
    <col min="6" max="6" width="10" customWidth="1"/>
    <col min="7" max="7" width="9.7109375" customWidth="1"/>
    <col min="8" max="8" width="10.42578125" customWidth="1"/>
    <col min="9" max="9" width="11.140625" customWidth="1"/>
  </cols>
  <sheetData>
    <row r="1" spans="1:9" ht="16.5" thickTop="1" thickBot="1" x14ac:dyDescent="0.3">
      <c r="A1" s="12" t="s">
        <v>552</v>
      </c>
      <c r="B1" s="4"/>
      <c r="C1" s="5" t="s">
        <v>70</v>
      </c>
      <c r="D1" s="5" t="s">
        <v>507</v>
      </c>
      <c r="E1" s="11" t="s">
        <v>550</v>
      </c>
    </row>
    <row r="2" spans="1:9" ht="15.75" thickTop="1" x14ac:dyDescent="0.25">
      <c r="A2" s="69"/>
      <c r="B2" s="8" t="s">
        <v>69</v>
      </c>
      <c r="C2" s="17"/>
      <c r="D2" s="104"/>
      <c r="E2" s="125"/>
    </row>
    <row r="3" spans="1:9" x14ac:dyDescent="0.25">
      <c r="A3" s="124" t="s">
        <v>71</v>
      </c>
      <c r="B3" s="9" t="s">
        <v>72</v>
      </c>
      <c r="C3" s="10">
        <v>314128</v>
      </c>
      <c r="D3" s="154">
        <v>353979</v>
      </c>
      <c r="E3" s="295">
        <v>366315</v>
      </c>
    </row>
    <row r="4" spans="1:9" x14ac:dyDescent="0.25">
      <c r="A4" s="68" t="s">
        <v>73</v>
      </c>
      <c r="B4" s="9" t="s">
        <v>74</v>
      </c>
      <c r="C4" s="10">
        <v>30000</v>
      </c>
      <c r="D4" s="105">
        <v>30000</v>
      </c>
      <c r="E4" s="98">
        <v>38150</v>
      </c>
    </row>
    <row r="5" spans="1:9" x14ac:dyDescent="0.25">
      <c r="A5" s="68" t="s">
        <v>75</v>
      </c>
      <c r="B5" s="15" t="s">
        <v>76</v>
      </c>
      <c r="C5" s="10">
        <v>26229</v>
      </c>
      <c r="D5" s="105">
        <v>29248</v>
      </c>
      <c r="E5" s="295">
        <v>30942</v>
      </c>
    </row>
    <row r="6" spans="1:9" x14ac:dyDescent="0.25">
      <c r="A6" s="68" t="s">
        <v>78</v>
      </c>
      <c r="B6" s="15" t="s">
        <v>77</v>
      </c>
      <c r="C6" s="10">
        <v>10286</v>
      </c>
      <c r="D6" s="105">
        <v>11446</v>
      </c>
      <c r="E6" s="295">
        <v>11679</v>
      </c>
    </row>
    <row r="7" spans="1:9" x14ac:dyDescent="0.25">
      <c r="A7" s="68" t="s">
        <v>79</v>
      </c>
      <c r="B7" s="15" t="s">
        <v>21</v>
      </c>
      <c r="C7" s="10">
        <v>58186</v>
      </c>
      <c r="D7" s="154">
        <v>62983</v>
      </c>
      <c r="E7" s="295">
        <v>68098</v>
      </c>
      <c r="I7" s="264"/>
    </row>
    <row r="8" spans="1:9" x14ac:dyDescent="0.25">
      <c r="A8" s="68" t="s">
        <v>80</v>
      </c>
      <c r="B8" s="15" t="s">
        <v>13</v>
      </c>
      <c r="C8" s="10">
        <v>19328</v>
      </c>
      <c r="D8" s="154">
        <v>21234</v>
      </c>
      <c r="E8" s="295">
        <v>19700</v>
      </c>
    </row>
    <row r="9" spans="1:9" x14ac:dyDescent="0.25">
      <c r="A9" s="68" t="s">
        <v>81</v>
      </c>
      <c r="B9" s="153" t="s">
        <v>82</v>
      </c>
      <c r="C9" s="10">
        <v>2000</v>
      </c>
      <c r="D9" s="105">
        <v>2000</v>
      </c>
      <c r="E9" s="295">
        <v>2000</v>
      </c>
    </row>
    <row r="10" spans="1:9" x14ac:dyDescent="0.25">
      <c r="A10" s="68" t="s">
        <v>83</v>
      </c>
      <c r="B10" s="15" t="s">
        <v>25</v>
      </c>
      <c r="C10" s="10">
        <v>6000</v>
      </c>
      <c r="D10" s="105">
        <v>6000</v>
      </c>
      <c r="E10" s="295">
        <v>8000</v>
      </c>
    </row>
    <row r="11" spans="1:9" x14ac:dyDescent="0.25">
      <c r="A11" s="68" t="s">
        <v>84</v>
      </c>
      <c r="B11" s="15" t="s">
        <v>85</v>
      </c>
      <c r="C11" s="10">
        <v>300</v>
      </c>
      <c r="D11" s="105">
        <v>300</v>
      </c>
      <c r="E11" s="295">
        <v>300</v>
      </c>
    </row>
    <row r="12" spans="1:9" x14ac:dyDescent="0.25">
      <c r="A12" s="68" t="s">
        <v>89</v>
      </c>
      <c r="B12" s="15" t="s">
        <v>27</v>
      </c>
      <c r="C12" s="10">
        <v>1600</v>
      </c>
      <c r="D12" s="105">
        <v>1600</v>
      </c>
      <c r="E12" s="295">
        <v>1600</v>
      </c>
      <c r="G12" s="54"/>
    </row>
    <row r="13" spans="1:9" x14ac:dyDescent="0.25">
      <c r="A13" s="68" t="s">
        <v>90</v>
      </c>
      <c r="B13" s="15" t="s">
        <v>86</v>
      </c>
      <c r="C13" s="10">
        <v>7682</v>
      </c>
      <c r="D13" s="154">
        <v>8603</v>
      </c>
      <c r="E13" s="295">
        <v>9291</v>
      </c>
    </row>
    <row r="14" spans="1:9" x14ac:dyDescent="0.25">
      <c r="A14" s="68" t="s">
        <v>91</v>
      </c>
      <c r="B14" s="153" t="s">
        <v>87</v>
      </c>
      <c r="C14" s="10">
        <v>10000</v>
      </c>
      <c r="D14" s="105">
        <v>14000</v>
      </c>
      <c r="E14" s="295">
        <v>14000</v>
      </c>
    </row>
    <row r="15" spans="1:9" x14ac:dyDescent="0.25">
      <c r="A15" s="68" t="s">
        <v>88</v>
      </c>
      <c r="B15" s="153" t="s">
        <v>42</v>
      </c>
      <c r="C15" s="10">
        <v>2000</v>
      </c>
      <c r="D15" s="105">
        <v>2000</v>
      </c>
      <c r="E15" s="295">
        <v>2000</v>
      </c>
    </row>
    <row r="16" spans="1:9" x14ac:dyDescent="0.25">
      <c r="A16" s="68" t="s">
        <v>92</v>
      </c>
      <c r="B16" s="15" t="s">
        <v>31</v>
      </c>
      <c r="C16" s="10">
        <v>2500</v>
      </c>
      <c r="D16" s="105">
        <v>2500</v>
      </c>
      <c r="E16" s="295">
        <v>2500</v>
      </c>
    </row>
    <row r="17" spans="1:7" x14ac:dyDescent="0.25">
      <c r="A17" s="68" t="s">
        <v>93</v>
      </c>
      <c r="B17" s="15" t="s">
        <v>32</v>
      </c>
      <c r="C17" s="10">
        <v>17000</v>
      </c>
      <c r="D17" s="105">
        <v>17000</v>
      </c>
      <c r="E17" s="295">
        <v>18000</v>
      </c>
    </row>
    <row r="18" spans="1:7" x14ac:dyDescent="0.25">
      <c r="A18" s="68" t="s">
        <v>94</v>
      </c>
      <c r="B18" s="15" t="s">
        <v>33</v>
      </c>
      <c r="C18" s="10">
        <v>3800</v>
      </c>
      <c r="D18" s="105">
        <v>3800</v>
      </c>
      <c r="E18" s="295">
        <v>4000</v>
      </c>
    </row>
    <row r="19" spans="1:7" x14ac:dyDescent="0.25">
      <c r="A19" s="68" t="s">
        <v>95</v>
      </c>
      <c r="B19" s="15" t="s">
        <v>250</v>
      </c>
      <c r="C19" s="10"/>
      <c r="D19" s="105">
        <v>500</v>
      </c>
      <c r="E19" s="295">
        <v>500</v>
      </c>
    </row>
    <row r="20" spans="1:7" x14ac:dyDescent="0.25">
      <c r="A20" s="68" t="s">
        <v>511</v>
      </c>
      <c r="B20" s="153" t="s">
        <v>34</v>
      </c>
      <c r="C20" s="10">
        <v>3500</v>
      </c>
      <c r="D20" s="105">
        <v>3500</v>
      </c>
      <c r="E20" s="295">
        <v>2500</v>
      </c>
      <c r="F20" s="178"/>
      <c r="G20" s="264"/>
    </row>
    <row r="21" spans="1:7" x14ac:dyDescent="0.25">
      <c r="A21" s="381" t="s">
        <v>553</v>
      </c>
      <c r="B21" s="153" t="s">
        <v>554</v>
      </c>
      <c r="C21" s="25">
        <v>9500</v>
      </c>
      <c r="D21" s="389">
        <v>9500</v>
      </c>
      <c r="E21" s="390">
        <v>13670</v>
      </c>
      <c r="F21" s="383"/>
      <c r="G21" s="382"/>
    </row>
    <row r="22" spans="1:7" x14ac:dyDescent="0.25">
      <c r="A22" s="68" t="s">
        <v>96</v>
      </c>
      <c r="B22" s="15" t="s">
        <v>97</v>
      </c>
      <c r="C22" s="10">
        <v>500</v>
      </c>
      <c r="D22" s="105">
        <v>700</v>
      </c>
      <c r="E22" s="295">
        <v>6298</v>
      </c>
      <c r="F22" s="352"/>
    </row>
    <row r="23" spans="1:7" x14ac:dyDescent="0.25">
      <c r="A23" s="68" t="s">
        <v>98</v>
      </c>
      <c r="B23" s="153" t="s">
        <v>36</v>
      </c>
      <c r="C23" s="10">
        <v>45000</v>
      </c>
      <c r="D23" s="105">
        <v>2000</v>
      </c>
      <c r="E23" s="295">
        <v>50000</v>
      </c>
    </row>
    <row r="24" spans="1:7" x14ac:dyDescent="0.25">
      <c r="A24" s="68" t="s">
        <v>99</v>
      </c>
      <c r="B24" s="15" t="s">
        <v>37</v>
      </c>
      <c r="C24" s="10">
        <v>1000</v>
      </c>
      <c r="D24" s="105">
        <v>5000</v>
      </c>
      <c r="E24" s="98">
        <v>4000</v>
      </c>
    </row>
    <row r="25" spans="1:7" ht="15.75" thickBot="1" x14ac:dyDescent="0.3">
      <c r="A25" s="68" t="s">
        <v>100</v>
      </c>
      <c r="B25" s="15" t="s">
        <v>101</v>
      </c>
      <c r="C25" s="10">
        <v>500</v>
      </c>
      <c r="D25" s="105">
        <v>500</v>
      </c>
      <c r="E25" s="295">
        <v>500</v>
      </c>
    </row>
    <row r="26" spans="1:7" ht="16.5" thickTop="1" thickBot="1" x14ac:dyDescent="0.3">
      <c r="A26" s="23"/>
      <c r="B26" s="3" t="s">
        <v>6</v>
      </c>
      <c r="C26" s="7">
        <f>SUM(C3:C25)</f>
        <v>571039</v>
      </c>
      <c r="D26" s="208">
        <f>SUM(D3:D25)</f>
        <v>588393</v>
      </c>
      <c r="E26" s="99">
        <f>SUM(E3:E25)</f>
        <v>674043</v>
      </c>
    </row>
    <row r="27" spans="1:7" ht="15.75" thickTop="1" x14ac:dyDescent="0.25"/>
    <row r="31" spans="1:7" x14ac:dyDescent="0.25">
      <c r="C31" s="55"/>
    </row>
    <row r="39" spans="2:2" x14ac:dyDescent="0.25">
      <c r="B39" s="54"/>
    </row>
  </sheetData>
  <pageMargins left="0.7" right="0.7" top="0.75" bottom="0.75" header="0.3" footer="0.3"/>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7"/>
  <sheetViews>
    <sheetView workbookViewId="0">
      <selection activeCell="E24" sqref="E24"/>
    </sheetView>
  </sheetViews>
  <sheetFormatPr defaultRowHeight="15" x14ac:dyDescent="0.25"/>
  <cols>
    <col min="1" max="1" width="11.7109375" customWidth="1"/>
    <col min="2" max="2" width="25.42578125" customWidth="1"/>
    <col min="3" max="3" width="10.140625" customWidth="1"/>
    <col min="4" max="4" width="9.42578125" customWidth="1"/>
    <col min="5" max="5" width="13.140625" customWidth="1"/>
    <col min="6" max="6" width="10.7109375" customWidth="1"/>
    <col min="7" max="7" width="8.85546875" customWidth="1"/>
  </cols>
  <sheetData>
    <row r="1" spans="1:11" ht="22.5" thickTop="1" thickBot="1" x14ac:dyDescent="0.4">
      <c r="A1" s="16" t="s">
        <v>555</v>
      </c>
      <c r="B1" s="17"/>
      <c r="C1" s="17"/>
      <c r="D1" s="17"/>
      <c r="E1" s="103"/>
      <c r="F1" s="9"/>
    </row>
    <row r="2" spans="1:11" ht="17.25" thickTop="1" thickBot="1" x14ac:dyDescent="0.3">
      <c r="A2" s="70"/>
      <c r="B2" s="6" t="s">
        <v>102</v>
      </c>
      <c r="C2" s="47" t="s">
        <v>70</v>
      </c>
      <c r="D2" s="47" t="s">
        <v>507</v>
      </c>
      <c r="E2" s="50" t="s">
        <v>550</v>
      </c>
      <c r="F2" s="292"/>
    </row>
    <row r="3" spans="1:11" ht="16.5" thickTop="1" x14ac:dyDescent="0.25">
      <c r="A3" s="161" t="s">
        <v>103</v>
      </c>
      <c r="B3" s="162" t="s">
        <v>104</v>
      </c>
      <c r="C3" s="163">
        <v>99731</v>
      </c>
      <c r="D3" s="163">
        <v>90802</v>
      </c>
      <c r="E3" s="296">
        <v>89116</v>
      </c>
      <c r="F3" s="291"/>
      <c r="G3" s="9"/>
      <c r="H3" s="9"/>
      <c r="I3" s="106"/>
      <c r="J3" s="30"/>
      <c r="K3" s="28"/>
    </row>
    <row r="4" spans="1:11" ht="15.75" x14ac:dyDescent="0.25">
      <c r="A4" s="146" t="s">
        <v>105</v>
      </c>
      <c r="B4" s="22" t="s">
        <v>19</v>
      </c>
      <c r="C4" s="24">
        <v>2500</v>
      </c>
      <c r="D4" s="24">
        <v>4000</v>
      </c>
      <c r="E4" s="277">
        <v>3000</v>
      </c>
      <c r="F4" s="126"/>
      <c r="G4" s="9"/>
      <c r="H4" s="9"/>
      <c r="I4" s="106"/>
      <c r="J4" s="30"/>
      <c r="K4" s="28"/>
    </row>
    <row r="5" spans="1:11" ht="15.75" x14ac:dyDescent="0.25">
      <c r="A5" s="146" t="s">
        <v>106</v>
      </c>
      <c r="B5" s="118" t="s">
        <v>107</v>
      </c>
      <c r="C5" s="24">
        <v>7820</v>
      </c>
      <c r="D5" s="24">
        <v>7562</v>
      </c>
      <c r="E5" s="283">
        <v>7047</v>
      </c>
      <c r="F5" s="291"/>
      <c r="G5" s="9"/>
      <c r="H5" s="9"/>
      <c r="I5" s="106"/>
      <c r="J5" s="30"/>
      <c r="K5" s="28"/>
    </row>
    <row r="6" spans="1:11" ht="15.75" x14ac:dyDescent="0.25">
      <c r="A6" s="146" t="s">
        <v>108</v>
      </c>
      <c r="B6" s="118" t="s">
        <v>12</v>
      </c>
      <c r="C6" s="24">
        <v>3066</v>
      </c>
      <c r="D6" s="24">
        <v>3156</v>
      </c>
      <c r="E6" s="277">
        <v>2763</v>
      </c>
      <c r="F6" s="291"/>
      <c r="G6" s="9"/>
      <c r="H6" s="9"/>
      <c r="I6" s="106"/>
      <c r="J6" s="30"/>
      <c r="K6" s="28"/>
    </row>
    <row r="7" spans="1:11" ht="15.75" x14ac:dyDescent="0.25">
      <c r="A7" s="146" t="s">
        <v>109</v>
      </c>
      <c r="B7" s="151" t="s">
        <v>21</v>
      </c>
      <c r="C7" s="24">
        <v>24934</v>
      </c>
      <c r="D7" s="198">
        <v>26993</v>
      </c>
      <c r="E7" s="283">
        <v>25087</v>
      </c>
      <c r="F7" s="291"/>
      <c r="G7" s="9"/>
      <c r="H7" s="9"/>
      <c r="I7" s="106"/>
      <c r="J7" s="30"/>
      <c r="K7" s="28"/>
    </row>
    <row r="8" spans="1:11" ht="15.75" x14ac:dyDescent="0.25">
      <c r="A8" s="146" t="s">
        <v>110</v>
      </c>
      <c r="B8" s="151" t="s">
        <v>13</v>
      </c>
      <c r="C8" s="198">
        <v>3500</v>
      </c>
      <c r="D8" s="198">
        <v>4934</v>
      </c>
      <c r="E8" s="283">
        <v>7388</v>
      </c>
      <c r="F8" s="291"/>
      <c r="G8" s="9"/>
      <c r="H8" s="9"/>
      <c r="I8" s="106"/>
      <c r="J8" s="30"/>
      <c r="K8" s="28"/>
    </row>
    <row r="9" spans="1:11" ht="15.75" x14ac:dyDescent="0.25">
      <c r="A9" s="146" t="s">
        <v>111</v>
      </c>
      <c r="B9" s="151" t="s">
        <v>112</v>
      </c>
      <c r="C9" s="198">
        <v>28122</v>
      </c>
      <c r="D9" s="198">
        <v>30000</v>
      </c>
      <c r="E9" s="283">
        <v>0</v>
      </c>
      <c r="F9" s="126"/>
      <c r="G9" s="9"/>
      <c r="H9" s="9"/>
      <c r="I9" s="106"/>
      <c r="J9" s="30"/>
      <c r="K9" s="28"/>
    </row>
    <row r="10" spans="1:11" ht="15.75" x14ac:dyDescent="0.25">
      <c r="A10" s="146" t="s">
        <v>113</v>
      </c>
      <c r="B10" s="151" t="s">
        <v>25</v>
      </c>
      <c r="C10" s="198">
        <v>1200</v>
      </c>
      <c r="D10" s="198">
        <v>1200</v>
      </c>
      <c r="E10" s="355">
        <v>1400</v>
      </c>
      <c r="F10" s="291"/>
      <c r="G10" s="9"/>
      <c r="H10" s="10"/>
      <c r="I10" s="107"/>
      <c r="J10" s="75"/>
      <c r="K10" s="85"/>
    </row>
    <row r="11" spans="1:11" ht="15.75" x14ac:dyDescent="0.25">
      <c r="A11" s="146" t="s">
        <v>114</v>
      </c>
      <c r="B11" s="151" t="s">
        <v>115</v>
      </c>
      <c r="C11" s="356">
        <v>50</v>
      </c>
      <c r="D11" s="152">
        <v>0</v>
      </c>
      <c r="E11" s="355">
        <v>0</v>
      </c>
      <c r="F11" s="126"/>
      <c r="G11" s="9"/>
      <c r="H11" s="10"/>
      <c r="I11" s="107"/>
      <c r="J11" s="75"/>
      <c r="K11" s="85"/>
    </row>
    <row r="12" spans="1:11" ht="15.75" x14ac:dyDescent="0.25">
      <c r="A12" s="146" t="s">
        <v>116</v>
      </c>
      <c r="B12" s="151" t="s">
        <v>27</v>
      </c>
      <c r="C12" s="198">
        <v>30000</v>
      </c>
      <c r="D12" s="198">
        <v>25000</v>
      </c>
      <c r="E12" s="283">
        <v>4000</v>
      </c>
      <c r="F12" s="126"/>
      <c r="G12" s="9"/>
      <c r="H12" s="10"/>
      <c r="I12" s="107"/>
      <c r="J12" s="75"/>
      <c r="K12" s="85"/>
    </row>
    <row r="13" spans="1:11" ht="15.75" x14ac:dyDescent="0.25">
      <c r="A13" s="146" t="s">
        <v>117</v>
      </c>
      <c r="B13" s="151" t="s">
        <v>118</v>
      </c>
      <c r="C13" s="198">
        <v>7692</v>
      </c>
      <c r="D13" s="198">
        <v>8615</v>
      </c>
      <c r="E13" s="283">
        <v>9291</v>
      </c>
      <c r="F13" s="126"/>
      <c r="G13" s="9"/>
      <c r="H13" s="10"/>
      <c r="I13" s="107"/>
      <c r="J13" s="75"/>
      <c r="K13" s="85"/>
    </row>
    <row r="14" spans="1:11" ht="15.75" x14ac:dyDescent="0.25">
      <c r="A14" s="146" t="s">
        <v>119</v>
      </c>
      <c r="B14" s="151" t="s">
        <v>29</v>
      </c>
      <c r="C14" s="24">
        <v>15000</v>
      </c>
      <c r="D14" s="24">
        <v>15000</v>
      </c>
      <c r="E14" s="283">
        <v>12649</v>
      </c>
      <c r="F14" s="126"/>
      <c r="G14" s="9"/>
      <c r="H14" s="9"/>
      <c r="I14" s="108"/>
      <c r="J14" s="30"/>
      <c r="K14" s="28"/>
    </row>
    <row r="15" spans="1:11" ht="15.75" x14ac:dyDescent="0.25">
      <c r="A15" s="146" t="s">
        <v>120</v>
      </c>
      <c r="B15" s="151" t="s">
        <v>121</v>
      </c>
      <c r="C15" s="24">
        <v>1000</v>
      </c>
      <c r="D15" s="24">
        <v>1000</v>
      </c>
      <c r="E15" s="277">
        <v>1800</v>
      </c>
      <c r="F15" s="126"/>
      <c r="G15" s="9"/>
      <c r="H15" s="9"/>
      <c r="I15" s="109"/>
      <c r="J15" s="30"/>
      <c r="K15" s="28"/>
    </row>
    <row r="16" spans="1:11" ht="15.75" x14ac:dyDescent="0.25">
      <c r="A16" s="146" t="s">
        <v>122</v>
      </c>
      <c r="B16" s="151" t="s">
        <v>31</v>
      </c>
      <c r="C16" s="122">
        <v>500</v>
      </c>
      <c r="D16" s="122">
        <v>500</v>
      </c>
      <c r="E16" s="164">
        <v>500</v>
      </c>
      <c r="G16" s="1"/>
      <c r="H16" s="1"/>
      <c r="I16" s="1"/>
      <c r="J16" s="1"/>
    </row>
    <row r="17" spans="1:5" ht="15.75" x14ac:dyDescent="0.25">
      <c r="A17" s="146" t="s">
        <v>123</v>
      </c>
      <c r="B17" s="151" t="s">
        <v>32</v>
      </c>
      <c r="C17" s="24">
        <v>15000</v>
      </c>
      <c r="D17" s="24">
        <v>12000</v>
      </c>
      <c r="E17" s="277">
        <v>10000</v>
      </c>
    </row>
    <row r="18" spans="1:5" ht="15.75" x14ac:dyDescent="0.25">
      <c r="A18" s="146" t="s">
        <v>124</v>
      </c>
      <c r="B18" s="151" t="s">
        <v>33</v>
      </c>
      <c r="C18" s="122">
        <v>900</v>
      </c>
      <c r="D18" s="22">
        <v>900</v>
      </c>
      <c r="E18" s="164">
        <v>900</v>
      </c>
    </row>
    <row r="19" spans="1:5" ht="15.75" x14ac:dyDescent="0.25">
      <c r="A19" s="146" t="s">
        <v>125</v>
      </c>
      <c r="B19" s="151" t="s">
        <v>34</v>
      </c>
      <c r="C19" s="24">
        <v>7000</v>
      </c>
      <c r="D19" s="24">
        <v>6000</v>
      </c>
      <c r="E19" s="277">
        <v>5000</v>
      </c>
    </row>
    <row r="20" spans="1:5" ht="15.75" x14ac:dyDescent="0.25">
      <c r="A20" s="146" t="s">
        <v>126</v>
      </c>
      <c r="B20" s="151" t="s">
        <v>127</v>
      </c>
      <c r="C20" s="122">
        <v>0</v>
      </c>
      <c r="D20" s="22">
        <v>0</v>
      </c>
      <c r="E20" s="164">
        <v>0</v>
      </c>
    </row>
    <row r="21" spans="1:5" ht="15.75" x14ac:dyDescent="0.25">
      <c r="A21" s="146" t="s">
        <v>128</v>
      </c>
      <c r="B21" s="151" t="s">
        <v>36</v>
      </c>
      <c r="C21" s="24">
        <v>19000</v>
      </c>
      <c r="D21" s="24">
        <v>13000</v>
      </c>
      <c r="E21" s="283">
        <v>13676</v>
      </c>
    </row>
    <row r="22" spans="1:5" ht="15.75" x14ac:dyDescent="0.25">
      <c r="A22" s="146" t="s">
        <v>129</v>
      </c>
      <c r="B22" s="151" t="s">
        <v>130</v>
      </c>
      <c r="C22" s="122">
        <v>0</v>
      </c>
      <c r="D22" s="22">
        <v>0</v>
      </c>
      <c r="E22" s="164">
        <v>0</v>
      </c>
    </row>
    <row r="23" spans="1:5" ht="15.75" x14ac:dyDescent="0.25">
      <c r="A23" s="146" t="s">
        <v>131</v>
      </c>
      <c r="B23" s="151" t="s">
        <v>132</v>
      </c>
      <c r="C23" s="24">
        <v>20000</v>
      </c>
      <c r="D23" s="198">
        <v>14000</v>
      </c>
      <c r="E23" s="277">
        <v>12000</v>
      </c>
    </row>
    <row r="24" spans="1:5" ht="15.75" x14ac:dyDescent="0.25">
      <c r="A24" s="146" t="s">
        <v>556</v>
      </c>
      <c r="B24" s="151" t="s">
        <v>133</v>
      </c>
      <c r="C24" s="24">
        <v>6500</v>
      </c>
      <c r="D24" s="198">
        <v>31000</v>
      </c>
      <c r="E24" s="277">
        <v>37000</v>
      </c>
    </row>
    <row r="25" spans="1:5" ht="16.5" thickBot="1" x14ac:dyDescent="0.3">
      <c r="A25" s="391" t="s">
        <v>557</v>
      </c>
      <c r="B25" s="151" t="s">
        <v>37</v>
      </c>
      <c r="C25" s="122">
        <v>0</v>
      </c>
      <c r="D25" s="122">
        <v>0</v>
      </c>
      <c r="E25" s="392">
        <v>1500</v>
      </c>
    </row>
    <row r="26" spans="1:5" ht="17.25" thickTop="1" thickBot="1" x14ac:dyDescent="0.3">
      <c r="A26" s="46" t="s">
        <v>11</v>
      </c>
      <c r="B26" s="165"/>
      <c r="C26" s="209">
        <f>SUM(C3:C25)</f>
        <v>293515</v>
      </c>
      <c r="D26" s="199">
        <f>SUM(D3:D25)</f>
        <v>295662</v>
      </c>
      <c r="E26" s="166">
        <f>SUM(E3:E25)</f>
        <v>244117</v>
      </c>
    </row>
    <row r="27" spans="1:5" ht="15.75" thickTop="1" x14ac:dyDescent="0.25">
      <c r="E27" s="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6"/>
  <sheetViews>
    <sheetView workbookViewId="0">
      <selection activeCell="E11" sqref="E11"/>
    </sheetView>
  </sheetViews>
  <sheetFormatPr defaultRowHeight="15" x14ac:dyDescent="0.25"/>
  <cols>
    <col min="1" max="1" width="10.7109375" customWidth="1"/>
    <col min="2" max="2" width="41" customWidth="1"/>
    <col min="3" max="4" width="9.42578125" customWidth="1"/>
    <col min="5" max="5" width="12.42578125" customWidth="1"/>
    <col min="6" max="6" width="14" customWidth="1"/>
    <col min="7" max="7" width="10.42578125" customWidth="1"/>
    <col min="8" max="8" width="11.5703125" customWidth="1"/>
    <col min="9" max="9" width="9.28515625" customWidth="1"/>
    <col min="10" max="10" width="7.7109375" customWidth="1"/>
    <col min="11" max="11" width="6.140625" customWidth="1"/>
    <col min="12" max="12" width="6.42578125" hidden="1" customWidth="1"/>
  </cols>
  <sheetData>
    <row r="1" spans="1:13" ht="16.5" thickTop="1" thickBot="1" x14ac:dyDescent="0.3">
      <c r="A1" s="12"/>
      <c r="B1" s="3" t="s">
        <v>2</v>
      </c>
      <c r="C1" s="3" t="s">
        <v>70</v>
      </c>
      <c r="D1" s="127" t="s">
        <v>507</v>
      </c>
      <c r="E1" s="31" t="s">
        <v>550</v>
      </c>
      <c r="F1" s="9"/>
    </row>
    <row r="2" spans="1:13" ht="15.75" thickTop="1" x14ac:dyDescent="0.25">
      <c r="A2" s="68" t="s">
        <v>134</v>
      </c>
      <c r="B2" s="9" t="s">
        <v>373</v>
      </c>
      <c r="C2" s="10">
        <v>8000</v>
      </c>
      <c r="D2" s="128">
        <v>8000</v>
      </c>
      <c r="E2" s="97">
        <v>8000</v>
      </c>
      <c r="F2" s="9"/>
    </row>
    <row r="3" spans="1:13" x14ac:dyDescent="0.25">
      <c r="A3" s="381" t="s">
        <v>135</v>
      </c>
      <c r="B3" s="15" t="s">
        <v>112</v>
      </c>
      <c r="C3" s="25">
        <v>0</v>
      </c>
      <c r="D3" s="393">
        <v>0</v>
      </c>
      <c r="E3" s="394">
        <v>6200</v>
      </c>
      <c r="F3" s="290"/>
      <c r="G3" s="382"/>
      <c r="H3" s="290"/>
      <c r="I3" s="9"/>
      <c r="J3" s="9"/>
      <c r="K3" s="9"/>
    </row>
    <row r="4" spans="1:13" x14ac:dyDescent="0.25">
      <c r="A4" t="s">
        <v>461</v>
      </c>
      <c r="B4" t="s">
        <v>462</v>
      </c>
      <c r="D4" s="369">
        <v>0</v>
      </c>
      <c r="E4" s="210"/>
      <c r="F4" s="68"/>
      <c r="G4" s="9"/>
      <c r="H4" s="10"/>
      <c r="I4" s="85"/>
      <c r="J4" s="85"/>
      <c r="K4" s="9"/>
      <c r="L4" s="9"/>
    </row>
    <row r="5" spans="1:13" x14ac:dyDescent="0.25">
      <c r="A5" s="68" t="s">
        <v>136</v>
      </c>
      <c r="B5" s="15" t="s">
        <v>115</v>
      </c>
      <c r="C5" s="25">
        <v>0</v>
      </c>
      <c r="D5" s="130">
        <v>0</v>
      </c>
      <c r="E5" s="29">
        <v>0</v>
      </c>
      <c r="F5" s="9"/>
      <c r="H5" s="9"/>
      <c r="I5" s="9"/>
      <c r="J5" s="9"/>
      <c r="K5" s="9"/>
    </row>
    <row r="6" spans="1:13" x14ac:dyDescent="0.25">
      <c r="A6" s="68" t="s">
        <v>137</v>
      </c>
      <c r="B6" s="15" t="s">
        <v>27</v>
      </c>
      <c r="C6" s="10">
        <v>3000</v>
      </c>
      <c r="D6" s="129">
        <v>3200</v>
      </c>
      <c r="E6" s="95">
        <v>3200</v>
      </c>
      <c r="F6" s="9"/>
      <c r="H6" s="9"/>
      <c r="I6" s="9"/>
      <c r="J6" s="9"/>
      <c r="K6" s="9"/>
    </row>
    <row r="7" spans="1:13" x14ac:dyDescent="0.25">
      <c r="A7" s="68" t="s">
        <v>137</v>
      </c>
      <c r="B7" s="153" t="s">
        <v>138</v>
      </c>
      <c r="C7" s="10">
        <v>10000</v>
      </c>
      <c r="D7" s="129">
        <v>2000</v>
      </c>
      <c r="E7" s="95">
        <v>21000</v>
      </c>
      <c r="F7" s="9"/>
    </row>
    <row r="8" spans="1:13" x14ac:dyDescent="0.25">
      <c r="A8" s="68" t="s">
        <v>139</v>
      </c>
      <c r="B8" s="153" t="s">
        <v>140</v>
      </c>
      <c r="C8" s="10">
        <v>5000</v>
      </c>
      <c r="D8" s="129">
        <v>700</v>
      </c>
      <c r="E8" s="116">
        <v>1000</v>
      </c>
      <c r="F8" s="9"/>
    </row>
    <row r="9" spans="1:13" x14ac:dyDescent="0.25">
      <c r="A9" s="68" t="s">
        <v>141</v>
      </c>
      <c r="B9" s="153" t="s">
        <v>34</v>
      </c>
      <c r="C9" s="10">
        <v>500</v>
      </c>
      <c r="D9" s="129">
        <v>250</v>
      </c>
      <c r="E9" s="116">
        <v>250</v>
      </c>
      <c r="F9" s="9"/>
    </row>
    <row r="10" spans="1:13" x14ac:dyDescent="0.25">
      <c r="A10" s="68" t="s">
        <v>142</v>
      </c>
      <c r="B10" s="153" t="s">
        <v>531</v>
      </c>
      <c r="C10" s="10">
        <v>4000</v>
      </c>
      <c r="D10" s="129">
        <v>4000</v>
      </c>
      <c r="E10" s="95">
        <v>6000</v>
      </c>
      <c r="F10" s="9"/>
    </row>
    <row r="11" spans="1:13" x14ac:dyDescent="0.25">
      <c r="A11" s="68" t="s">
        <v>143</v>
      </c>
      <c r="B11" s="153" t="s">
        <v>36</v>
      </c>
      <c r="C11" s="10">
        <v>0</v>
      </c>
      <c r="D11" s="129">
        <v>500</v>
      </c>
      <c r="E11" s="95">
        <v>10700</v>
      </c>
      <c r="F11" s="278"/>
      <c r="G11" s="264"/>
    </row>
    <row r="12" spans="1:13" x14ac:dyDescent="0.25">
      <c r="A12" s="68" t="s">
        <v>144</v>
      </c>
      <c r="B12" s="153" t="s">
        <v>369</v>
      </c>
      <c r="C12" s="10">
        <v>0</v>
      </c>
      <c r="D12" s="129">
        <v>0</v>
      </c>
      <c r="E12" s="95">
        <v>0</v>
      </c>
    </row>
    <row r="13" spans="1:13" ht="15.75" thickBot="1" x14ac:dyDescent="0.3">
      <c r="A13" s="14" t="s">
        <v>388</v>
      </c>
      <c r="B13" s="197" t="s">
        <v>539</v>
      </c>
      <c r="C13" s="206">
        <v>0</v>
      </c>
      <c r="D13" s="370">
        <v>0</v>
      </c>
      <c r="E13" s="95"/>
      <c r="H13" s="9"/>
    </row>
    <row r="14" spans="1:13" ht="16.5" thickTop="1" thickBot="1" x14ac:dyDescent="0.3">
      <c r="A14" s="12" t="s">
        <v>10</v>
      </c>
      <c r="B14" s="3"/>
      <c r="C14" s="7">
        <f>SUM(C2:C13)</f>
        <v>30500</v>
      </c>
      <c r="D14" s="131">
        <f>SUM(D2:D13)</f>
        <v>18650</v>
      </c>
      <c r="E14" s="96">
        <f>SUM(E2:E13)</f>
        <v>56350</v>
      </c>
      <c r="H14" s="73"/>
      <c r="M14" s="73"/>
    </row>
    <row r="15" spans="1:13" ht="15.75" thickTop="1" x14ac:dyDescent="0.25">
      <c r="E15" s="1"/>
      <c r="J15" s="73"/>
    </row>
    <row r="16" spans="1:13" ht="29.25" customHeight="1" x14ac:dyDescent="0.2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2"/>
  <sheetViews>
    <sheetView zoomScaleNormal="100" workbookViewId="0">
      <selection activeCell="H12" sqref="H12"/>
    </sheetView>
  </sheetViews>
  <sheetFormatPr defaultRowHeight="15" x14ac:dyDescent="0.25"/>
  <cols>
    <col min="1" max="1" width="10.28515625" customWidth="1"/>
    <col min="2" max="2" width="27" customWidth="1"/>
    <col min="3" max="3" width="12" customWidth="1"/>
    <col min="4" max="4" width="12.42578125" customWidth="1"/>
    <col min="5" max="5" width="14" customWidth="1"/>
    <col min="6" max="6" width="9" customWidth="1"/>
    <col min="7" max="7" width="9.85546875" customWidth="1"/>
    <col min="8" max="8" width="10.140625" customWidth="1"/>
    <col min="9" max="9" width="11.140625" customWidth="1"/>
  </cols>
  <sheetData>
    <row r="1" spans="1:21" ht="16.5" thickTop="1" thickBot="1" x14ac:dyDescent="0.3">
      <c r="A1" s="76"/>
      <c r="B1" s="3" t="s">
        <v>145</v>
      </c>
      <c r="C1" s="5" t="s">
        <v>39</v>
      </c>
      <c r="D1" s="5" t="s">
        <v>40</v>
      </c>
      <c r="E1" s="11" t="s">
        <v>508</v>
      </c>
      <c r="U1" s="1"/>
    </row>
    <row r="2" spans="1:21" ht="15.75" thickTop="1" x14ac:dyDescent="0.25">
      <c r="A2" s="77" t="s">
        <v>146</v>
      </c>
      <c r="B2" s="9" t="s">
        <v>104</v>
      </c>
      <c r="C2" s="10">
        <v>0</v>
      </c>
      <c r="D2" s="110">
        <v>0</v>
      </c>
      <c r="E2" s="95">
        <v>0</v>
      </c>
    </row>
    <row r="3" spans="1:21" x14ac:dyDescent="0.25">
      <c r="A3" s="77" t="s">
        <v>147</v>
      </c>
      <c r="B3" s="9" t="s">
        <v>107</v>
      </c>
      <c r="C3" s="10">
        <v>0</v>
      </c>
      <c r="D3" s="75">
        <v>0</v>
      </c>
      <c r="E3" s="95">
        <v>0</v>
      </c>
    </row>
    <row r="4" spans="1:21" x14ac:dyDescent="0.25">
      <c r="A4" s="77" t="s">
        <v>148</v>
      </c>
      <c r="B4" s="115" t="s">
        <v>121</v>
      </c>
      <c r="C4" s="10">
        <v>1000</v>
      </c>
      <c r="D4" s="75">
        <v>1000</v>
      </c>
      <c r="E4" s="116">
        <v>1000</v>
      </c>
    </row>
    <row r="5" spans="1:21" x14ac:dyDescent="0.25">
      <c r="A5" s="77" t="s">
        <v>149</v>
      </c>
      <c r="B5" s="15" t="s">
        <v>150</v>
      </c>
      <c r="C5" s="10">
        <v>0</v>
      </c>
      <c r="D5" s="75">
        <v>0</v>
      </c>
      <c r="E5" s="95">
        <v>0</v>
      </c>
    </row>
    <row r="6" spans="1:21" ht="15.75" thickBot="1" x14ac:dyDescent="0.3">
      <c r="A6" s="77"/>
      <c r="B6" s="9"/>
      <c r="C6" s="10"/>
      <c r="D6" s="75"/>
      <c r="E6" s="95"/>
    </row>
    <row r="7" spans="1:21" ht="16.5" thickTop="1" thickBot="1" x14ac:dyDescent="0.3">
      <c r="A7" s="78"/>
      <c r="B7" s="71" t="s">
        <v>6</v>
      </c>
      <c r="C7" s="72">
        <f>SUM(C2:C6)</f>
        <v>1000</v>
      </c>
      <c r="D7" s="111">
        <f>SUM(D2:D6)</f>
        <v>1000</v>
      </c>
      <c r="E7" s="132">
        <f>SUM(E2:E6)</f>
        <v>1000</v>
      </c>
    </row>
    <row r="8" spans="1:21" x14ac:dyDescent="0.25">
      <c r="D8" s="1"/>
      <c r="E8" s="1"/>
    </row>
    <row r="12" spans="1:21" x14ac:dyDescent="0.25">
      <c r="H12" s="1"/>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2"/>
  <sheetViews>
    <sheetView workbookViewId="0">
      <selection activeCell="E2" sqref="E2"/>
    </sheetView>
  </sheetViews>
  <sheetFormatPr defaultRowHeight="15" x14ac:dyDescent="0.25"/>
  <cols>
    <col min="1" max="1" width="10.42578125" customWidth="1"/>
    <col min="2" max="2" width="28.5703125" customWidth="1"/>
    <col min="3" max="3" width="11.7109375" customWidth="1"/>
    <col min="4" max="4" width="10.85546875" customWidth="1"/>
    <col min="5" max="5" width="12.28515625" customWidth="1"/>
    <col min="6" max="6" width="9.7109375" customWidth="1"/>
    <col min="7" max="7" width="9" customWidth="1"/>
    <col min="8" max="8" width="11.5703125" customWidth="1"/>
    <col min="9" max="9" width="11.85546875" customWidth="1"/>
  </cols>
  <sheetData>
    <row r="1" spans="1:12" ht="16.5" thickTop="1" thickBot="1" x14ac:dyDescent="0.3">
      <c r="A1" s="332"/>
      <c r="B1" s="242" t="s">
        <v>5</v>
      </c>
      <c r="C1" s="333" t="s">
        <v>70</v>
      </c>
      <c r="D1" s="333" t="s">
        <v>507</v>
      </c>
      <c r="E1" s="334" t="s">
        <v>566</v>
      </c>
    </row>
    <row r="2" spans="1:12" ht="15.75" thickTop="1" x14ac:dyDescent="0.25">
      <c r="A2" s="335" t="s">
        <v>151</v>
      </c>
      <c r="B2" s="115" t="s">
        <v>5</v>
      </c>
      <c r="C2" s="206">
        <v>0</v>
      </c>
      <c r="D2" s="336">
        <v>0</v>
      </c>
      <c r="E2" s="337">
        <v>10688</v>
      </c>
    </row>
    <row r="3" spans="1:12" x14ac:dyDescent="0.25">
      <c r="A3" s="335"/>
      <c r="B3" s="115"/>
      <c r="C3" s="206"/>
      <c r="D3" s="102"/>
      <c r="E3" s="116"/>
    </row>
    <row r="4" spans="1:12" x14ac:dyDescent="0.25">
      <c r="A4" s="335"/>
      <c r="B4" s="115"/>
      <c r="C4" s="206"/>
      <c r="D4" s="102"/>
      <c r="E4" s="116"/>
      <c r="I4" s="1"/>
      <c r="L4" s="1"/>
    </row>
    <row r="5" spans="1:12" x14ac:dyDescent="0.25">
      <c r="A5" s="287"/>
      <c r="B5" s="278"/>
      <c r="C5" s="278"/>
      <c r="D5" s="288"/>
      <c r="E5" s="289"/>
    </row>
    <row r="6" spans="1:12" x14ac:dyDescent="0.25">
      <c r="A6" s="287"/>
      <c r="B6" s="290"/>
      <c r="C6" s="177"/>
      <c r="D6" s="285"/>
      <c r="E6" s="211"/>
      <c r="I6" s="1"/>
    </row>
    <row r="7" spans="1:12" x14ac:dyDescent="0.25">
      <c r="A7" s="287"/>
      <c r="B7" s="278"/>
      <c r="C7" s="177"/>
      <c r="D7" s="285"/>
      <c r="E7" s="211"/>
      <c r="I7" s="1"/>
    </row>
    <row r="8" spans="1:12" x14ac:dyDescent="0.25">
      <c r="A8" s="287"/>
      <c r="B8" s="278"/>
      <c r="C8" s="177"/>
      <c r="D8" s="285"/>
      <c r="E8" s="211"/>
      <c r="I8" s="1"/>
    </row>
    <row r="9" spans="1:12" x14ac:dyDescent="0.25">
      <c r="A9" s="287"/>
      <c r="B9" s="278"/>
      <c r="C9" s="278"/>
      <c r="D9" s="285"/>
      <c r="E9" s="211"/>
    </row>
    <row r="10" spans="1:12" x14ac:dyDescent="0.25">
      <c r="A10" s="287"/>
      <c r="B10" s="278"/>
      <c r="C10" s="278"/>
      <c r="D10" s="288"/>
      <c r="E10" s="289"/>
    </row>
    <row r="11" spans="1:12" x14ac:dyDescent="0.25">
      <c r="A11" s="287"/>
      <c r="B11" s="278"/>
      <c r="C11" s="177"/>
      <c r="D11" s="285"/>
      <c r="E11" s="211"/>
    </row>
    <row r="12" spans="1:12" x14ac:dyDescent="0.25">
      <c r="A12" s="287"/>
      <c r="B12" s="278"/>
      <c r="C12" s="278"/>
      <c r="D12" s="288"/>
      <c r="E12" s="289"/>
    </row>
    <row r="13" spans="1:12" x14ac:dyDescent="0.25">
      <c r="A13" s="287"/>
      <c r="B13" s="290"/>
      <c r="C13" s="278"/>
      <c r="D13" s="288"/>
      <c r="E13" s="289"/>
    </row>
    <row r="14" spans="1:12" x14ac:dyDescent="0.25">
      <c r="A14" s="287"/>
      <c r="B14" s="278"/>
      <c r="C14" s="278"/>
      <c r="D14" s="288"/>
      <c r="E14" s="289"/>
    </row>
    <row r="15" spans="1:12" x14ac:dyDescent="0.25">
      <c r="A15" s="287"/>
      <c r="B15" s="278"/>
      <c r="C15" s="177"/>
      <c r="D15" s="285"/>
      <c r="E15" s="211"/>
    </row>
    <row r="16" spans="1:12" x14ac:dyDescent="0.25">
      <c r="A16" s="287"/>
      <c r="B16" s="278"/>
      <c r="C16" s="177"/>
      <c r="D16" s="285"/>
      <c r="E16" s="211"/>
    </row>
    <row r="17" spans="1:5" ht="15.75" thickBot="1" x14ac:dyDescent="0.3">
      <c r="A17" s="150"/>
      <c r="B17" s="278"/>
      <c r="C17" s="278"/>
      <c r="D17" s="288"/>
      <c r="E17" s="289"/>
    </row>
    <row r="18" spans="1:5" ht="16.5" thickTop="1" thickBot="1" x14ac:dyDescent="0.3">
      <c r="A18" s="286"/>
      <c r="B18" s="242" t="s">
        <v>6</v>
      </c>
      <c r="C18" s="137">
        <f>SUM(C2:C17)</f>
        <v>0</v>
      </c>
      <c r="D18" s="338">
        <f>SUM(D2:D17)</f>
        <v>0</v>
      </c>
      <c r="E18" s="339">
        <f>SUM(E2:E17)</f>
        <v>10688</v>
      </c>
    </row>
    <row r="19" spans="1:5" ht="15.75" thickTop="1" x14ac:dyDescent="0.25">
      <c r="E19" s="1"/>
    </row>
    <row r="22" spans="1:5" x14ac:dyDescent="0.25">
      <c r="A22" t="s">
        <v>370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Summary</vt:lpstr>
      <vt:lpstr>Budget Summary</vt:lpstr>
      <vt:lpstr>GF Revenue</vt:lpstr>
      <vt:lpstr>Administration</vt:lpstr>
      <vt:lpstr>Police Dept.</vt:lpstr>
      <vt:lpstr>Physical  Environment</vt:lpstr>
      <vt:lpstr>Recreation</vt:lpstr>
      <vt:lpstr>Cemetery</vt:lpstr>
      <vt:lpstr>GF Contigency</vt:lpstr>
      <vt:lpstr>GF Capital 5 Year Plan</vt:lpstr>
      <vt:lpstr>GF Grants</vt:lpstr>
      <vt:lpstr>Enterprise Fund Revenue</vt:lpstr>
      <vt:lpstr>Water</vt:lpstr>
      <vt:lpstr>Sanitation</vt:lpstr>
      <vt:lpstr>Sewer</vt:lpstr>
      <vt:lpstr>EF Capital Impprovement Plan</vt:lpstr>
      <vt:lpstr>Expenditures </vt:lpstr>
      <vt:lpstr>EF Grants</vt:lpstr>
      <vt:lpstr>CRA</vt:lpstr>
      <vt:lpstr>CD's</vt:lpstr>
      <vt:lpstr>Administration!Print_Area</vt:lpstr>
      <vt:lpstr>'Enterprise Fund Revenue'!Print_Area</vt:lpstr>
      <vt:lpstr>'Expenditures '!Print_Area</vt:lpstr>
      <vt:lpstr>'Physical  Environment'!Print_Area</vt:lpstr>
      <vt:lpstr>Sanitation!Print_Area</vt:lpstr>
      <vt:lpstr>Sewer!Print_Area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 Manager</dc:creator>
  <cp:lastModifiedBy>Vicky</cp:lastModifiedBy>
  <cp:lastPrinted>2021-11-03T19:51:20Z</cp:lastPrinted>
  <dcterms:created xsi:type="dcterms:W3CDTF">2016-10-19T17:51:54Z</dcterms:created>
  <dcterms:modified xsi:type="dcterms:W3CDTF">2021-11-03T19:52:02Z</dcterms:modified>
</cp:coreProperties>
</file>